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xlsBook" defaultThemeVersion="124226"/>
  <bookViews>
    <workbookView xWindow="0" yWindow="0" windowWidth="23040" windowHeight="9195" tabRatio="766" firstSheet="2" activeTab="4"/>
  </bookViews>
  <sheets>
    <sheet name="modList07" sheetId="587" state="veryHidden" r:id="rId1"/>
    <sheet name="modList05" sheetId="588" state="veryHidden" r:id="rId2"/>
    <sheet name="Инструкция" sheetId="525" r:id="rId3"/>
    <sheet name="Лог обновления" sheetId="429" state="veryHidden" r:id="rId4"/>
    <sheet name="Титульный" sheetId="437" r:id="rId5"/>
    <sheet name="Территории" sheetId="566" r:id="rId6"/>
    <sheet name="Дифференциация" sheetId="556" r:id="rId7"/>
    <sheet name="Форма 1.0.1 | Форма 3.5.1" sheetId="569" r:id="rId8"/>
    <sheet name="Форма 3.5.1" sheetId="571" r:id="rId9"/>
    <sheet name="Форма 1.0.1 | Форма 3.5.2" sheetId="582" state="veryHidden" r:id="rId10"/>
    <sheet name="Форма 3.5.2" sheetId="572" state="veryHidden" r:id="rId11"/>
    <sheet name="Форма 1.0.1 | Форма 3.6" sheetId="583" r:id="rId12"/>
    <sheet name="Форма 3.6" sheetId="574" r:id="rId13"/>
    <sheet name="Форма 1.0.1 | Форма 3.7" sheetId="584" r:id="rId14"/>
    <sheet name="Форма 3.7" sheetId="573" r:id="rId15"/>
    <sheet name="Форма 1.0.2" sheetId="564" state="veryHidden" r:id="rId16"/>
    <sheet name="Сведения об изменении" sheetId="547" state="veryHidden" r:id="rId17"/>
    <sheet name="Комментарии" sheetId="431" r:id="rId18"/>
    <sheet name="Проверка" sheetId="432" r:id="rId19"/>
    <sheet name="modProv" sheetId="570" state="veryHidden" r:id="rId20"/>
    <sheet name="modReestr" sheetId="562" state="veryHidden" r:id="rId21"/>
    <sheet name="AllSheetsInThisWorkbook" sheetId="389" state="veryHidden" r:id="rId22"/>
    <sheet name="modCheckCyan" sheetId="553" state="veryHidden" r:id="rId23"/>
    <sheet name="modInfo" sheetId="513" state="veryHidden" r:id="rId24"/>
    <sheet name="TEHSHEET" sheetId="205" state="veryHidden" r:id="rId25"/>
    <sheet name="modfrmSelectData" sheetId="579" state="veryHidden" r:id="rId26"/>
    <sheet name="modList06" sheetId="575" state="veryHidden" r:id="rId27"/>
    <sheet name="modList01" sheetId="576" state="veryHidden" r:id="rId28"/>
    <sheet name="modList08" sheetId="578" state="veryHidden" r:id="rId29"/>
    <sheet name="et_union_hor" sheetId="471" state="veryHidden" r:id="rId30"/>
    <sheet name="et_union_vert" sheetId="521" state="veryHidden" r:id="rId31"/>
    <sheet name="modList00" sheetId="546" state="veryHidden" r:id="rId32"/>
    <sheet name="modList02" sheetId="533" state="veryHidden" r:id="rId33"/>
    <sheet name="modList03" sheetId="565" state="veryHidden" r:id="rId34"/>
    <sheet name="modList04" sheetId="548" state="veryHidden" r:id="rId35"/>
    <sheet name="modList09" sheetId="567" state="veryHidden" r:id="rId36"/>
    <sheet name="modHTTP" sheetId="554" state="veryHidden" r:id="rId37"/>
    <sheet name="modfrmRegion" sheetId="545" state="veryHidden" r:id="rId38"/>
    <sheet name="MR_LIST" sheetId="540" state="veryHidden" r:id="rId39"/>
    <sheet name="REESTR_VT" sheetId="543" state="veryHidden" r:id="rId40"/>
    <sheet name="REESTR_VED" sheetId="544" state="veryHidden" r:id="rId41"/>
    <sheet name="modfrmReestrObj" sheetId="539" state="veryHidden" r:id="rId42"/>
    <sheet name="DataOrg" sheetId="550" state="veryHidden" r:id="rId43"/>
    <sheet name="modfrmReestr" sheetId="434" state="veryHidden" r:id="rId44"/>
    <sheet name="modUpdTemplMain" sheetId="424" state="veryHidden" r:id="rId45"/>
    <sheet name="REESTR_ORG" sheetId="390" state="veryHidden" r:id="rId46"/>
    <sheet name="modClassifierValidate" sheetId="400" state="veryHidden" r:id="rId47"/>
    <sheet name="modHyp" sheetId="398" state="veryHidden" r:id="rId48"/>
    <sheet name="modfrmDateChoose" sheetId="517" state="veryHidden" r:id="rId49"/>
    <sheet name="modComm" sheetId="514" state="veryHidden" r:id="rId50"/>
    <sheet name="modThisWorkbook" sheetId="511" state="veryHidden" r:id="rId51"/>
    <sheet name="REESTR_MO" sheetId="518" state="veryHidden" r:id="rId52"/>
    <sheet name="REESTR_MO_FILTER" sheetId="568" state="veryHidden" r:id="rId53"/>
    <sheet name="modfrmReestrMR" sheetId="519" state="veryHidden" r:id="rId54"/>
    <sheet name="modServiceModule" sheetId="561" state="veryHidden" r:id="rId55"/>
    <sheet name="modfrmCheckUpdates" sheetId="512" state="veryHidden" r:id="rId56"/>
    <sheet name="REESTR_DS" sheetId="559" state="veryHidden" r:id="rId57"/>
    <sheet name="REESTR_CHS" sheetId="551" state="veryHidden" r:id="rId58"/>
    <sheet name="REESTR_LINK" sheetId="552" state="veryHidden" r:id="rId59"/>
  </sheets>
  <externalReferences>
    <externalReference r:id="rId60"/>
  </externalReferences>
  <definedNames>
    <definedName name="_xlnm._FilterDatabase" localSheetId="18" hidden="1">Проверка!$B$4:$E$4</definedName>
    <definedName name="activity">Дифференциация!$E$22:$E$25</definedName>
    <definedName name="anscount" hidden="1">1</definedName>
    <definedName name="availability_price">TEHSHEET!$K$8</definedName>
    <definedName name="buhg_flag">Титульный!$F$32</definedName>
    <definedName name="CHECK_LINK_RANGE_1">"Калькуляция!$I$11:$I$132"</definedName>
    <definedName name="checkCell_List01">'Форма 3.5.1'!$D$12:$I$66</definedName>
    <definedName name="checkCell_List05">'Форма 3.5.2'!$D$11:$S$20</definedName>
    <definedName name="checkCell_List06">'Форма 3.7'!$F$11:$AY$156</definedName>
    <definedName name="checkCell_List08">'Форма 3.6'!$G$11:$I$34</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URRENT_DATE">TEHSHEET!$G$17</definedName>
    <definedName name="data_type">TEHSHEET!$M$2:$M$3</definedName>
    <definedName name="DATA_URL">TEHSHEET!$K$11</definedName>
    <definedName name="dateBuhg">Титульный!$F$33</definedName>
    <definedName name="DESCRIPTION_TERRITORY">REESTR_DS!$B$2:$B$3</definedName>
    <definedName name="diff_tariff">Титульный!$F$16</definedName>
    <definedName name="DocProp_TemplateCode">TEHSHEET!$L$2</definedName>
    <definedName name="DocProp_Version">TEHSHEET!$L$1</definedName>
    <definedName name="end_col">'Форма 3.7'!$AY$19</definedName>
    <definedName name="end_row_5">'Форма 3.7'!$156:$156</definedName>
    <definedName name="end_row1">'Форма 3.7'!$A$30</definedName>
    <definedName name="end_row2">'Форма 3.7'!$A$62</definedName>
    <definedName name="et_Comm">et_union_hor!$5:$5</definedName>
    <definedName name="et_hor_List01_2">'Форма 3.5.1'!$2:$2</definedName>
    <definedName name="et_hor_List01_4">'Форма 3.5.1'!$4:$4</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5_1_1">et_union_hor!$81:$84</definedName>
    <definedName name="et_List05_1_2">et_union_hor!$88:$91</definedName>
    <definedName name="et_List05_2_1">et_union_hor!$82:$83</definedName>
    <definedName name="et_List05_2_2">et_union_hor!$89:$90</definedName>
    <definedName name="et_List05_3_1">et_union_hor!$82:$82</definedName>
    <definedName name="et_List05_3_2">et_union_hor!$89:$89</definedName>
    <definedName name="et_List05_4">et_union_hor!$68:$74</definedName>
    <definedName name="et_List06_1">'Форма 3.7'!$20:$22</definedName>
    <definedName name="et_List06_2">'Форма 3.7'!$62:$64</definedName>
    <definedName name="et_List06_3">'Форма 3.7'!$126:$130</definedName>
    <definedName name="et_List06_4">'Форма 3.7'!$21:$21</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3.5.1'!$G:$G</definedName>
    <definedName name="et_ver_List08_1">'Форма 3.6'!$G:$G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diff_ipr">Титульный!$F$38</definedName>
    <definedName name="flag_ipr">Титульный!$F$37</definedName>
    <definedName name="flag_publication">Титульный!$F$11:$F$11</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TEHSHEET!$S$2:$S$6</definedName>
    <definedName name="kind_of_nameforms">TEHSHEET!$T$2:$T$6</definedName>
    <definedName name="kind_of_publication">TEHSHEET!$G$2:$G$3</definedName>
    <definedName name="kind_of_purchase_method">TEHSHEET!$P$2:$P$4</definedName>
    <definedName name="kind_of_unit">TEHSHEET!$H$2:$H$4</definedName>
    <definedName name="kpp">Титульный!$F$29</definedName>
    <definedName name="LINK_RANGE">REESTR_LINK!$B$2:$B$3</definedName>
    <definedName name="List_01_prov">'Форма 3.5.1'!$G$73:$I$73</definedName>
    <definedName name="List_05_vs_fact">'Форма 3.5.2'!$AE$11:$AE$20</definedName>
    <definedName name="LIST_MR_MO_OKTMO">REESTR_MO!$A$2:$D$304</definedName>
    <definedName name="list_of_tariff">TEHSHEET!$I$2:$I$3</definedName>
    <definedName name="List00_checkFill">Титульный!$F$7:$F$50</definedName>
    <definedName name="List00_Fill">Титульный!$F$49</definedName>
    <definedName name="List00_Print">Титульный!$G$4:$K$6</definedName>
    <definedName name="List01_2_reserve">'Форма 3.5.1'!$G$41:$I$53</definedName>
    <definedName name="List01_CheckC">'Форма 3.5.1'!$E$16:$H$66</definedName>
    <definedName name="List01_costs_OPS">'Форма 3.5.1'!$G$36:$H$36</definedName>
    <definedName name="List01_costs_OPS_22">'Форма 3.5.1'!$G$36</definedName>
    <definedName name="List01_costs_PH">'Форма 3.5.1'!$G$38:$H$38</definedName>
    <definedName name="List01_costs_PH_22">'Форма 3.5.1'!$G$38</definedName>
    <definedName name="List01_flag_index_1">'Форма 3.5.1'!$G$37:$H$37</definedName>
    <definedName name="List01_flag_index_2">'Форма 3.5.1'!$G$39:$H$39</definedName>
    <definedName name="List01_Name">'Форма 3.5.1'!$G$13:$I$13</definedName>
    <definedName name="List01_Num">'Форма 3.5.1'!$G$7:$I$7</definedName>
    <definedName name="List01_NumberColumns">'Форма 3.5.1'!$G$11:$H$11</definedName>
    <definedName name="List01_p1">'Форма 3.5.1'!$G$17:$H$17</definedName>
    <definedName name="List01_p1_minus_p3">'Форма 3.5.1'!$G$17,'Форма 3.5.1'!$G$18</definedName>
    <definedName name="List01_p2_14">'Форма 3.5.1'!$I$36</definedName>
    <definedName name="List01_p3">'Форма 3.5.1'!$G$18:$H$18</definedName>
    <definedName name="List01_p3_10_check">'Форма 3.5.1'!$K$37</definedName>
    <definedName name="List01_p3_11_check">'Форма 3.5.1'!$K$39</definedName>
    <definedName name="List01_p4">'Форма 3.5.1'!$G$61:$H$61</definedName>
    <definedName name="List01_revenue_from_activity_80_flag">'Форма 3.5.1'!$G$62:$I$62</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5_costs_OPS_22">'Форма 3.5.2'!$Q$13</definedName>
    <definedName name="List05_costs_PH_22">'Форма 3.5.2'!$Q$16</definedName>
    <definedName name="List05_flagFXD">'Форма 3.5.2'!$V:$V</definedName>
    <definedName name="List05_Provider_cells">'Форма 3.5.2'!$AG$10:$AG$20</definedName>
    <definedName name="List06_1_reserve">'Форма 3.7'!$G$21:$G$30</definedName>
    <definedName name="List06_2_reserve">'Форма 3.7'!$G$62:$G$156</definedName>
    <definedName name="List06_CheckC">'Форма 3.7'!$G$11:$BA$156</definedName>
    <definedName name="List06_date_ch_ip">'Форма 3.7'!$I$13:$BA$13</definedName>
    <definedName name="List06_date_ip">'Форма 3.7'!$I$12:$BA$12</definedName>
    <definedName name="List06_date_r_ip">'Форма 3.7'!$I$17:$BA$18</definedName>
    <definedName name="List06_flag_year">'Форма 3.7'!$AY$20:$AY$30</definedName>
    <definedName name="List06_main_column">'Форма 3.7'!$I$11:$I$156</definedName>
    <definedName name="List06_Name">'Форма 3.7'!$F$8:$BA$8</definedName>
    <definedName name="List06_objective_of_IPR">'Форма 3.7'!$I$14:$BA$14</definedName>
    <definedName name="List06_sourceFin">'Форма 3.7'!$AY$131:$AY$156</definedName>
    <definedName name="List06_year_source">'Форма 3.7'!$AY$24:$AY$31</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8_CheckC">'Форма 3.6'!$G$11:$H$34</definedName>
    <definedName name="List08_GroundMaterials_1">'Форма 3.6'!$G$31:$H$34</definedName>
    <definedName name="List08_Name">'Форма 3.6'!$G$8:$I$8</definedName>
    <definedName name="List08_Num">'Форма 3.6'!$G$1:$I$1</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3.5.1'!$G:$G</definedName>
    <definedName name="obj_List02_22">'Форма 1.0.1 | Форма 3.5.1'!$8:$8</definedName>
    <definedName name="obj_List05_22">'Форма 3.5.2'!$12:$12</definedName>
    <definedName name="obj_List08_22">'Форма 3.6'!$G:$G</definedName>
    <definedName name="obj_List10_22">'Форма 1.0.1 | Форма 3.6'!$8:$8</definedName>
    <definedName name="obj_List11_22">'Форма 1.0.1 | Форма 3.7'!$8:$8</definedName>
    <definedName name="obj_List12_22">'Форма 1.0.1 | Форма 3.5.2'!$8:$8</definedName>
    <definedName name="objective_of_IPR">TEHSHEET!$V$2:$V$6</definedName>
    <definedName name="org">Титульный!$F$26</definedName>
    <definedName name="Org_Address">Титульный!$F$40:$F$40</definedName>
    <definedName name="ORG_END_DATE">TEHSHEET!$E$17</definedName>
    <definedName name="Org_main">Титульный!$F$41:$F$41</definedName>
    <definedName name="Org_otv_lico">Титульный!$F$44:$F$47</definedName>
    <definedName name="ORG_START_DATE">TEHSHEET!$D$17</definedName>
    <definedName name="p3_List05_K">'Форма 3.6'!$F$22:$H$23</definedName>
    <definedName name="p3_List08">'Форма 3.6'!$F$21:$H$21</definedName>
    <definedName name="p3_List08_K">'Форма 3.6'!$F$22:$H$23</definedName>
    <definedName name="p3_ref_base_List08">'Форма 3.6'!$G$21</definedName>
    <definedName name="p3_ref_List08">'Форма 3.6'!$H$21</definedName>
    <definedName name="pDel_Comm">Комментарии!$C$12:$C$17</definedName>
    <definedName name="pDel_List01_2">'Форма 3.5.1'!$C$40:$C$53</definedName>
    <definedName name="pDel_List03">'Форма 1.0.2'!$C$12:$C$13</definedName>
    <definedName name="pDel_List04">'Сведения об изменении'!$C$13:$C$14</definedName>
    <definedName name="pDel_List05_1">'Форма 3.5.2'!$E$10:$E$19</definedName>
    <definedName name="pDel_List05_2">'Форма 3.5.2'!$H$11:$H$19</definedName>
    <definedName name="pDel_List05_3">'Форма 3.5.2'!$L$11:$L$19</definedName>
    <definedName name="pDel_List06_1">'Форма 3.7'!$D$20:$D$30</definedName>
    <definedName name="pDel_List06_2">'Форма 3.7'!$E$62:$E$119</definedName>
    <definedName name="pDel_List06_3">'Форма 3.7'!$E$126:$E$156</definedName>
    <definedName name="pDel_List06_4">'Форма 3.7'!$E$20:$E$30</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Комментарии!$E$17</definedName>
    <definedName name="pIns_List01_1">'Форма 3.5.1'!$H$12</definedName>
    <definedName name="pIns_List01_2">'Форма 3.5.1'!$E$53</definedName>
    <definedName name="pIns_List02">'Форма 1.0.1 | Форма 3.5.1'!$19:$19</definedName>
    <definedName name="pIns_List03">'Форма 1.0.2'!$E$13</definedName>
    <definedName name="pIns_List04">'Сведения об изменении'!$E$14</definedName>
    <definedName name="pIns_List05_1">'Форма 3.5.2'!$G$9:$G$21</definedName>
    <definedName name="pIns_List05_4">'Форма 3.5.2'!$E$19</definedName>
    <definedName name="pIns_List06_1">'Форма 3.7'!$G$30</definedName>
    <definedName name="pIns_List06_2">'Форма 3.7'!$G$119</definedName>
    <definedName name="pIns_List06_3">'Форма 3.7'!$G$156</definedName>
    <definedName name="pIns_List07_01">Дифференциация!$E$20:$E$26</definedName>
    <definedName name="pIns_List07_04">Дифференциация!$I$20:$I$26</definedName>
    <definedName name="pIns_List07_05">Дифференциация!$M$20:$M$26</definedName>
    <definedName name="pIns_List08_1">'Форма 3.6'!$H$7</definedName>
    <definedName name="pIns_List09_0">Территории!$E$17</definedName>
    <definedName name="pIns_List10">'Форма 1.0.1 | Форма 3.6'!$19:$19</definedName>
    <definedName name="pIns_List11">'Форма 1.0.1 | Форма 3.7'!$19:$19</definedName>
    <definedName name="pIns_List12">'Форма 1.0.1 | Форма 3.5.2'!$19:$19</definedName>
    <definedName name="pVDel_List06_1">'Форма 3.7'!$J$6:$AZ$6</definedName>
    <definedName name="pVIns_List06_0">'Форма 3.7'!$AZ$8</definedName>
    <definedName name="pVIns_List06_1">'Форма 3.7'!$AY$9</definedName>
    <definedName name="pVIns_List08_1">'Форма 3.6'!$G$7</definedName>
    <definedName name="QUARTER">TEHSHEET!$F$2:$F$5</definedName>
    <definedName name="REESTR_LINK_RANGE">REESTR_LINK!$A$2:$C$3</definedName>
    <definedName name="REESTR_ORG_RANGE">REESTR_ORG!$A$2:$J$54</definedName>
    <definedName name="REESTR_VED_RANGE">REESTR_VED!$A$2:$B$4</definedName>
    <definedName name="REGION">TEHSHEET!$A$2:$A$87</definedName>
    <definedName name="region_name">Титульный!$F$7</definedName>
    <definedName name="revenue_from_activity_80_flag">Титульный!$F$35</definedName>
    <definedName name="row_1">'Форма 3.7'!$A$24</definedName>
    <definedName name="row_2">'Форма 3.7'!$A$31</definedName>
    <definedName name="row_5">'Форма 3.7'!$A$131</definedName>
    <definedName name="ruk_fio">Титульный!$F$41</definedName>
    <definedName name="SAPBEXrevision" hidden="1">1</definedName>
    <definedName name="SAPBEXsysID" hidden="1">"BW2"</definedName>
    <definedName name="SAPBEXwbID" hidden="1">"479GSPMTNK9HM4ZSIVE5K2SH6"</definedName>
    <definedName name="share_of_costs_List05">'Форма 3.5.2'!$R$10:$R$19</definedName>
    <definedName name="source_of_funding">TEHSHEET!$O$2:$O$13</definedName>
    <definedName name="strPublication">Титульный!$F$9</definedName>
    <definedName name="sys_id">TEHSHEET!$J$4</definedName>
    <definedName name="Table4">'Форма 3.7'!$F$9:$J$9</definedName>
    <definedName name="TECH_ORG_ID">Титульный!$F$1</definedName>
    <definedName name="ter_List09">Территории!$E$11:$E$17</definedName>
    <definedName name="terCopy_List09">Территории!$Q$11:$Q$17</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Vet_List06_0">'Форма 3.7'!$I:$AY</definedName>
    <definedName name="Vet_List06_1">'Форма 3.7'!$J:$J</definedName>
    <definedName name="web_List08">'Форма 3.6'!$H$11:$H$23</definedName>
    <definedName name="Y_N_List07_01">Дифференциация!$B$20:$B$26</definedName>
    <definedName name="Y_N_List07_02">Дифференциация!$F$20:$F$26</definedName>
    <definedName name="Y_N_List07_05">Дифференциация!$J$20:$J$26</definedName>
    <definedName name="year_list">TEHSHEET!$C$2:$C$5</definedName>
  </definedNames>
  <calcPr calcId="144525" iterate="1"/>
</workbook>
</file>

<file path=xl/calcChain.xml><?xml version="1.0" encoding="utf-8"?>
<calcChain xmlns="http://schemas.openxmlformats.org/spreadsheetml/2006/main">
  <c r="I25" i="573" l="1"/>
  <c r="I26" i="573"/>
  <c r="I27" i="573"/>
  <c r="I28" i="573"/>
  <c r="I24" i="573"/>
  <c r="B3" i="525"/>
  <c r="B2" i="525"/>
  <c r="A1036" i="553" l="1"/>
  <c r="A1037" i="553"/>
  <c r="A1038" i="553"/>
  <c r="A1039" i="553"/>
  <c r="A1040" i="553"/>
  <c r="A1041" i="553"/>
  <c r="A1042" i="553"/>
  <c r="A1043" i="553"/>
  <c r="A1044" i="553"/>
  <c r="A1045" i="553"/>
  <c r="A1046" i="553"/>
  <c r="A1047" i="553"/>
  <c r="A1048" i="553"/>
  <c r="A1049" i="553"/>
  <c r="A1050" i="553"/>
  <c r="A1051" i="553"/>
  <c r="A1052" i="553"/>
  <c r="A1053" i="553"/>
  <c r="A1054" i="553"/>
  <c r="A1055" i="553"/>
  <c r="A1056" i="553"/>
  <c r="A1057" i="553"/>
  <c r="A1058" i="553"/>
  <c r="AX151" i="573"/>
  <c r="AX146" i="573"/>
  <c r="AX141" i="573"/>
  <c r="AX136" i="573"/>
  <c r="AX131" i="573"/>
  <c r="AX126" i="573"/>
  <c r="AX125" i="573"/>
  <c r="AX124" i="573"/>
  <c r="AX123" i="573"/>
  <c r="AX122" i="573"/>
  <c r="AX23" i="573"/>
  <c r="AX20" i="573"/>
  <c r="A1013" i="553"/>
  <c r="A1014" i="553"/>
  <c r="A1015" i="553"/>
  <c r="A1016" i="553"/>
  <c r="A1017" i="553"/>
  <c r="A1018" i="553"/>
  <c r="A1019" i="553"/>
  <c r="A1020" i="553"/>
  <c r="A1021" i="553"/>
  <c r="A1022" i="553"/>
  <c r="A1023" i="553"/>
  <c r="A1024" i="553"/>
  <c r="A1025" i="553"/>
  <c r="A1026" i="553"/>
  <c r="A1027" i="553"/>
  <c r="A1028" i="553"/>
  <c r="A1029" i="553"/>
  <c r="A1030" i="553"/>
  <c r="A1031" i="553"/>
  <c r="A1032" i="553"/>
  <c r="A1033" i="553"/>
  <c r="A1034" i="553"/>
  <c r="A1035" i="553"/>
  <c r="AW151" i="573"/>
  <c r="AW146" i="573"/>
  <c r="AW141" i="573"/>
  <c r="AW136" i="573"/>
  <c r="AW131" i="573"/>
  <c r="AW126" i="573"/>
  <c r="AW125" i="573"/>
  <c r="AW124" i="573"/>
  <c r="AW123" i="573"/>
  <c r="AW122" i="573"/>
  <c r="AW23" i="573"/>
  <c r="AW20" i="573"/>
  <c r="A990" i="553"/>
  <c r="A991" i="553"/>
  <c r="A992" i="553"/>
  <c r="A993" i="553"/>
  <c r="A994" i="553"/>
  <c r="A995" i="553"/>
  <c r="A996" i="553"/>
  <c r="A997" i="553"/>
  <c r="A998" i="553"/>
  <c r="A999" i="553"/>
  <c r="A1000" i="553"/>
  <c r="A1001" i="553"/>
  <c r="A1002" i="553"/>
  <c r="A1003" i="553"/>
  <c r="A1004" i="553"/>
  <c r="A1005" i="553"/>
  <c r="A1006" i="553"/>
  <c r="A1007" i="553"/>
  <c r="A1008" i="553"/>
  <c r="A1009" i="553"/>
  <c r="A1010" i="553"/>
  <c r="A1011" i="553"/>
  <c r="A1012" i="553"/>
  <c r="AV151" i="573"/>
  <c r="AV146" i="573"/>
  <c r="AV141" i="573"/>
  <c r="AV136" i="573"/>
  <c r="AV131" i="573"/>
  <c r="AV126" i="573"/>
  <c r="AV125" i="573"/>
  <c r="AV124" i="573"/>
  <c r="AV123" i="573"/>
  <c r="AV122" i="573"/>
  <c r="AV23" i="573"/>
  <c r="AV20" i="573"/>
  <c r="A967" i="553"/>
  <c r="A968" i="553"/>
  <c r="A969" i="553"/>
  <c r="A970" i="553"/>
  <c r="A971" i="553"/>
  <c r="A972" i="553"/>
  <c r="A973" i="553"/>
  <c r="A974" i="553"/>
  <c r="A975" i="553"/>
  <c r="A976" i="553"/>
  <c r="A977" i="553"/>
  <c r="A978" i="553"/>
  <c r="A979" i="553"/>
  <c r="A980" i="553"/>
  <c r="A981" i="553"/>
  <c r="A982" i="553"/>
  <c r="A983" i="553"/>
  <c r="A984" i="553"/>
  <c r="A985" i="553"/>
  <c r="A986" i="553"/>
  <c r="A987" i="553"/>
  <c r="A988" i="553"/>
  <c r="A989" i="553"/>
  <c r="AU151" i="573"/>
  <c r="AU146" i="573"/>
  <c r="AU141" i="573"/>
  <c r="AU136" i="573"/>
  <c r="AU131" i="573"/>
  <c r="AU126" i="573"/>
  <c r="AU125" i="573"/>
  <c r="AU124" i="573"/>
  <c r="AU123" i="573"/>
  <c r="AU122" i="573"/>
  <c r="AU23" i="573"/>
  <c r="AU20" i="573"/>
  <c r="A944" i="553"/>
  <c r="A945" i="553"/>
  <c r="A946" i="553"/>
  <c r="A947" i="553"/>
  <c r="A948" i="553"/>
  <c r="A949" i="553"/>
  <c r="A950" i="553"/>
  <c r="A951" i="553"/>
  <c r="A952" i="553"/>
  <c r="A953" i="553"/>
  <c r="A954" i="553"/>
  <c r="A955" i="553"/>
  <c r="A956" i="553"/>
  <c r="A957" i="553"/>
  <c r="A958" i="553"/>
  <c r="A959" i="553"/>
  <c r="A960" i="553"/>
  <c r="A961" i="553"/>
  <c r="A962" i="553"/>
  <c r="A963" i="553"/>
  <c r="A964" i="553"/>
  <c r="A965" i="553"/>
  <c r="A966" i="553"/>
  <c r="AT151" i="573"/>
  <c r="AT146" i="573"/>
  <c r="AT141" i="573"/>
  <c r="AT136" i="573"/>
  <c r="AT131" i="573"/>
  <c r="AT126" i="573"/>
  <c r="AT125" i="573"/>
  <c r="AT124" i="573"/>
  <c r="AT123" i="573"/>
  <c r="AT122" i="573"/>
  <c r="AT23" i="573"/>
  <c r="AT20" i="573"/>
  <c r="A921" i="553"/>
  <c r="A922" i="553"/>
  <c r="A923" i="553"/>
  <c r="A924" i="553"/>
  <c r="A925" i="553"/>
  <c r="A926" i="553"/>
  <c r="A927" i="553"/>
  <c r="A928" i="553"/>
  <c r="A929" i="553"/>
  <c r="A930" i="553"/>
  <c r="A931" i="553"/>
  <c r="A932" i="553"/>
  <c r="A933" i="553"/>
  <c r="A934" i="553"/>
  <c r="A935" i="553"/>
  <c r="A936" i="553"/>
  <c r="A937" i="553"/>
  <c r="A938" i="553"/>
  <c r="A939" i="553"/>
  <c r="A940" i="553"/>
  <c r="A941" i="553"/>
  <c r="A942" i="553"/>
  <c r="A943" i="553"/>
  <c r="AS151" i="573"/>
  <c r="AS146" i="573"/>
  <c r="AS141" i="573"/>
  <c r="AS136" i="573"/>
  <c r="AS131" i="573"/>
  <c r="AS126" i="573"/>
  <c r="AS125" i="573"/>
  <c r="AS124" i="573"/>
  <c r="AS123" i="573"/>
  <c r="AS122" i="573"/>
  <c r="AS23" i="573"/>
  <c r="AS20" i="573"/>
  <c r="A898" i="553"/>
  <c r="A899" i="553"/>
  <c r="A900" i="553"/>
  <c r="A901" i="553"/>
  <c r="A902" i="553"/>
  <c r="A903" i="553"/>
  <c r="A904" i="553"/>
  <c r="A905" i="553"/>
  <c r="A906" i="553"/>
  <c r="A907" i="553"/>
  <c r="A908" i="553"/>
  <c r="A909" i="553"/>
  <c r="A910" i="553"/>
  <c r="A911" i="553"/>
  <c r="A912" i="553"/>
  <c r="A913" i="553"/>
  <c r="A914" i="553"/>
  <c r="A915" i="553"/>
  <c r="A916" i="553"/>
  <c r="A917" i="553"/>
  <c r="A918" i="553"/>
  <c r="A919" i="553"/>
  <c r="A920" i="553"/>
  <c r="AR151" i="573"/>
  <c r="AR146" i="573"/>
  <c r="AR141" i="573"/>
  <c r="AR136" i="573"/>
  <c r="AR131" i="573"/>
  <c r="AR126" i="573"/>
  <c r="AR125" i="573"/>
  <c r="AR124" i="573"/>
  <c r="AR123" i="573"/>
  <c r="AR122" i="573"/>
  <c r="AR23" i="573"/>
  <c r="AR20" i="573"/>
  <c r="A875" i="553"/>
  <c r="A876" i="553"/>
  <c r="A877" i="553"/>
  <c r="A878" i="553"/>
  <c r="A879" i="553"/>
  <c r="A880" i="553"/>
  <c r="A881" i="553"/>
  <c r="A882" i="553"/>
  <c r="A883" i="553"/>
  <c r="A884" i="553"/>
  <c r="A885" i="553"/>
  <c r="A886" i="553"/>
  <c r="A887" i="553"/>
  <c r="A888" i="553"/>
  <c r="A889" i="553"/>
  <c r="A890" i="553"/>
  <c r="A891" i="553"/>
  <c r="A892" i="553"/>
  <c r="A893" i="553"/>
  <c r="A894" i="553"/>
  <c r="A895" i="553"/>
  <c r="A896" i="553"/>
  <c r="A897" i="553"/>
  <c r="AQ151" i="573"/>
  <c r="AQ146" i="573"/>
  <c r="AQ141" i="573"/>
  <c r="AQ136" i="573"/>
  <c r="AQ131" i="573"/>
  <c r="AQ126" i="573"/>
  <c r="AQ125" i="573"/>
  <c r="AQ124" i="573"/>
  <c r="AQ123" i="573"/>
  <c r="AQ122" i="573"/>
  <c r="AQ23" i="573"/>
  <c r="AQ20" i="573"/>
  <c r="A853" i="553"/>
  <c r="A854" i="553"/>
  <c r="A855" i="553"/>
  <c r="A856" i="553"/>
  <c r="A857" i="553"/>
  <c r="A858" i="553"/>
  <c r="A859" i="553"/>
  <c r="A860" i="553"/>
  <c r="A861" i="553"/>
  <c r="A862" i="553"/>
  <c r="A863" i="553"/>
  <c r="A864" i="553"/>
  <c r="A865" i="553"/>
  <c r="A866" i="553"/>
  <c r="A867" i="553"/>
  <c r="A868" i="553"/>
  <c r="A869" i="553"/>
  <c r="A870" i="553"/>
  <c r="A871" i="553"/>
  <c r="A872" i="553"/>
  <c r="A873" i="553"/>
  <c r="A874" i="553"/>
  <c r="AP151" i="573"/>
  <c r="AP146" i="573"/>
  <c r="AP141" i="573"/>
  <c r="AP136" i="573"/>
  <c r="AP131" i="573"/>
  <c r="AP126" i="573"/>
  <c r="AP125" i="573"/>
  <c r="AP124" i="573"/>
  <c r="AP123" i="573"/>
  <c r="AP122" i="573"/>
  <c r="AP23" i="573"/>
  <c r="AP20" i="573"/>
  <c r="A830" i="553"/>
  <c r="A831" i="553"/>
  <c r="A832" i="553"/>
  <c r="A833" i="553"/>
  <c r="A834" i="553"/>
  <c r="A835" i="553"/>
  <c r="A836" i="553"/>
  <c r="A837" i="553"/>
  <c r="A838" i="553"/>
  <c r="A839" i="553"/>
  <c r="A840" i="553"/>
  <c r="A841" i="553"/>
  <c r="A842" i="553"/>
  <c r="A843" i="553"/>
  <c r="A844" i="553"/>
  <c r="A845" i="553"/>
  <c r="A846" i="553"/>
  <c r="A847" i="553"/>
  <c r="A848" i="553"/>
  <c r="A849" i="553"/>
  <c r="A850" i="553"/>
  <c r="A851" i="553"/>
  <c r="A852" i="553"/>
  <c r="AO151" i="573"/>
  <c r="AO146" i="573"/>
  <c r="AO141" i="573"/>
  <c r="AO136" i="573"/>
  <c r="AO131" i="573"/>
  <c r="AO126" i="573"/>
  <c r="AO125" i="573"/>
  <c r="AO124" i="573"/>
  <c r="AO123" i="573"/>
  <c r="AO122" i="573"/>
  <c r="AO23" i="573"/>
  <c r="AO20" i="573"/>
  <c r="A807" i="553"/>
  <c r="A808" i="553"/>
  <c r="A809" i="553"/>
  <c r="A810" i="553"/>
  <c r="A811" i="553"/>
  <c r="A812" i="553"/>
  <c r="A813" i="553"/>
  <c r="A814" i="553"/>
  <c r="A815" i="553"/>
  <c r="A816" i="553"/>
  <c r="A817" i="553"/>
  <c r="A818" i="553"/>
  <c r="A819" i="553"/>
  <c r="A820" i="553"/>
  <c r="A821" i="553"/>
  <c r="A822" i="553"/>
  <c r="A823" i="553"/>
  <c r="A824" i="553"/>
  <c r="A825" i="553"/>
  <c r="A826" i="553"/>
  <c r="A827" i="553"/>
  <c r="A828" i="553"/>
  <c r="A829" i="553"/>
  <c r="AN151" i="573"/>
  <c r="AN146" i="573"/>
  <c r="AN141" i="573"/>
  <c r="AN136" i="573"/>
  <c r="AN131" i="573"/>
  <c r="AN126" i="573"/>
  <c r="AN125" i="573"/>
  <c r="AN124" i="573"/>
  <c r="AN123" i="573"/>
  <c r="AN122" i="573"/>
  <c r="AN23" i="573"/>
  <c r="AN20" i="573"/>
  <c r="A784" i="553"/>
  <c r="A785" i="553"/>
  <c r="A786" i="553"/>
  <c r="A787" i="553"/>
  <c r="A788" i="553"/>
  <c r="A789" i="553"/>
  <c r="A790" i="553"/>
  <c r="A791" i="553"/>
  <c r="A792" i="553"/>
  <c r="A793" i="553"/>
  <c r="A794" i="553"/>
  <c r="A795" i="553"/>
  <c r="A796" i="553"/>
  <c r="A797" i="553"/>
  <c r="A798" i="553"/>
  <c r="A799" i="553"/>
  <c r="A800" i="553"/>
  <c r="A801" i="553"/>
  <c r="A802" i="553"/>
  <c r="A803" i="553"/>
  <c r="A804" i="553"/>
  <c r="A805" i="553"/>
  <c r="A806" i="553"/>
  <c r="AM151" i="573"/>
  <c r="AM146" i="573"/>
  <c r="AM141" i="573"/>
  <c r="AM136" i="573"/>
  <c r="AM131" i="573"/>
  <c r="AM126" i="573"/>
  <c r="AM125" i="573"/>
  <c r="AM124" i="573"/>
  <c r="AM123" i="573"/>
  <c r="AM122" i="573"/>
  <c r="AM23" i="573"/>
  <c r="AM20" i="573"/>
  <c r="A761" i="553"/>
  <c r="A762" i="553"/>
  <c r="A763" i="553"/>
  <c r="A764" i="553"/>
  <c r="A765" i="553"/>
  <c r="A766" i="553"/>
  <c r="A767" i="553"/>
  <c r="A768" i="553"/>
  <c r="A769" i="553"/>
  <c r="A770" i="553"/>
  <c r="A771" i="553"/>
  <c r="A772" i="553"/>
  <c r="A773" i="553"/>
  <c r="A774" i="553"/>
  <c r="A775" i="553"/>
  <c r="A776" i="553"/>
  <c r="A777" i="553"/>
  <c r="A778" i="553"/>
  <c r="A779" i="553"/>
  <c r="A780" i="553"/>
  <c r="A781" i="553"/>
  <c r="A782" i="553"/>
  <c r="A783" i="553"/>
  <c r="AL151" i="573"/>
  <c r="AL146" i="573"/>
  <c r="AL141" i="573"/>
  <c r="AL136" i="573"/>
  <c r="AL131" i="573"/>
  <c r="AL126" i="573"/>
  <c r="AL125" i="573"/>
  <c r="AL124" i="573"/>
  <c r="AL123" i="573"/>
  <c r="AL122" i="573"/>
  <c r="AL23" i="573"/>
  <c r="AL20" i="573"/>
  <c r="A738" i="553"/>
  <c r="A739" i="553"/>
  <c r="A740" i="553"/>
  <c r="A741" i="553"/>
  <c r="A742" i="553"/>
  <c r="A743" i="553"/>
  <c r="A744" i="553"/>
  <c r="A745" i="553"/>
  <c r="A746" i="553"/>
  <c r="A747" i="553"/>
  <c r="A748" i="553"/>
  <c r="A749" i="553"/>
  <c r="A750" i="553"/>
  <c r="A751" i="553"/>
  <c r="A752" i="553"/>
  <c r="A753" i="553"/>
  <c r="A754" i="553"/>
  <c r="A755" i="553"/>
  <c r="A756" i="553"/>
  <c r="A757" i="553"/>
  <c r="A758" i="553"/>
  <c r="A759" i="553"/>
  <c r="A760" i="553"/>
  <c r="AK151" i="573"/>
  <c r="AK146" i="573"/>
  <c r="AK141" i="573"/>
  <c r="AK136" i="573"/>
  <c r="AK131" i="573"/>
  <c r="AK126" i="573"/>
  <c r="AK125" i="573"/>
  <c r="AK124" i="573"/>
  <c r="AK123" i="573"/>
  <c r="AK122" i="573"/>
  <c r="AK23" i="573"/>
  <c r="AK20" i="573"/>
  <c r="A715" i="553"/>
  <c r="A716" i="553"/>
  <c r="A717" i="553"/>
  <c r="A718" i="553"/>
  <c r="A719" i="553"/>
  <c r="A720" i="553"/>
  <c r="A721" i="553"/>
  <c r="A722" i="553"/>
  <c r="A723" i="553"/>
  <c r="A724" i="553"/>
  <c r="A725" i="553"/>
  <c r="A726" i="553"/>
  <c r="A727" i="553"/>
  <c r="A728" i="553"/>
  <c r="A729" i="553"/>
  <c r="A730" i="553"/>
  <c r="A731" i="553"/>
  <c r="A732" i="553"/>
  <c r="A733" i="553"/>
  <c r="A734" i="553"/>
  <c r="A735" i="553"/>
  <c r="A736" i="553"/>
  <c r="A737" i="553"/>
  <c r="AJ151" i="573"/>
  <c r="AJ146" i="573"/>
  <c r="AJ141" i="573"/>
  <c r="AJ136" i="573"/>
  <c r="AJ131" i="573"/>
  <c r="AJ126" i="573"/>
  <c r="AJ125" i="573"/>
  <c r="AJ124" i="573"/>
  <c r="AJ123" i="573"/>
  <c r="AJ122" i="573"/>
  <c r="AJ23" i="573"/>
  <c r="AJ20" i="573"/>
  <c r="A692" i="553"/>
  <c r="A693" i="553"/>
  <c r="A694" i="553"/>
  <c r="A695" i="553"/>
  <c r="A696" i="553"/>
  <c r="A697" i="553"/>
  <c r="A698" i="553"/>
  <c r="A699" i="553"/>
  <c r="A700" i="553"/>
  <c r="A701" i="553"/>
  <c r="A702" i="553"/>
  <c r="A703" i="553"/>
  <c r="A704" i="553"/>
  <c r="A705" i="553"/>
  <c r="A706" i="553"/>
  <c r="A707" i="553"/>
  <c r="A708" i="553"/>
  <c r="A709" i="553"/>
  <c r="A710" i="553"/>
  <c r="A711" i="553"/>
  <c r="A712" i="553"/>
  <c r="A713" i="553"/>
  <c r="A714" i="553"/>
  <c r="AI151" i="573"/>
  <c r="AI146" i="573"/>
  <c r="AI141" i="573"/>
  <c r="AI136" i="573"/>
  <c r="AI131" i="573"/>
  <c r="AI126" i="573"/>
  <c r="AI125" i="573"/>
  <c r="AI124" i="573"/>
  <c r="AI123" i="573"/>
  <c r="AI122" i="573"/>
  <c r="AI23" i="573"/>
  <c r="AI20" i="573"/>
  <c r="A669" i="553"/>
  <c r="A670" i="553"/>
  <c r="A671" i="553"/>
  <c r="A672" i="553"/>
  <c r="A673" i="553"/>
  <c r="A674" i="553"/>
  <c r="A675" i="553"/>
  <c r="A676" i="553"/>
  <c r="A677" i="553"/>
  <c r="A678" i="553"/>
  <c r="A679" i="553"/>
  <c r="A680" i="553"/>
  <c r="A681" i="553"/>
  <c r="A682" i="553"/>
  <c r="A683" i="553"/>
  <c r="A684" i="553"/>
  <c r="A685" i="553"/>
  <c r="A686" i="553"/>
  <c r="A687" i="553"/>
  <c r="A688" i="553"/>
  <c r="A689" i="553"/>
  <c r="A690" i="553"/>
  <c r="A691" i="553"/>
  <c r="AH151" i="573"/>
  <c r="AH146" i="573"/>
  <c r="AH141" i="573"/>
  <c r="AH136" i="573"/>
  <c r="AH131" i="573"/>
  <c r="AH126" i="573"/>
  <c r="AH125" i="573"/>
  <c r="AH124" i="573"/>
  <c r="AH123" i="573"/>
  <c r="AH122" i="573"/>
  <c r="AH23" i="573"/>
  <c r="AH20" i="573"/>
  <c r="A646" i="553"/>
  <c r="A647" i="553"/>
  <c r="A648" i="553"/>
  <c r="A649" i="553"/>
  <c r="A650" i="553"/>
  <c r="A651" i="553"/>
  <c r="A652" i="553"/>
  <c r="A653" i="553"/>
  <c r="A654" i="553"/>
  <c r="A655" i="553"/>
  <c r="A656" i="553"/>
  <c r="A657" i="553"/>
  <c r="A658" i="553"/>
  <c r="A659" i="553"/>
  <c r="A660" i="553"/>
  <c r="A661" i="553"/>
  <c r="A662" i="553"/>
  <c r="A663" i="553"/>
  <c r="A664" i="553"/>
  <c r="A665" i="553"/>
  <c r="A666" i="553"/>
  <c r="A667" i="553"/>
  <c r="A668" i="553"/>
  <c r="AG151" i="573"/>
  <c r="AG146" i="573"/>
  <c r="AG141" i="573"/>
  <c r="AG136" i="573"/>
  <c r="AG131" i="573"/>
  <c r="AG126" i="573"/>
  <c r="AG125" i="573"/>
  <c r="AG124" i="573"/>
  <c r="AG123" i="573"/>
  <c r="AG122" i="573"/>
  <c r="AG23" i="573"/>
  <c r="AG20" i="573"/>
  <c r="A623" i="553"/>
  <c r="A624" i="553"/>
  <c r="A625" i="553"/>
  <c r="A626" i="553"/>
  <c r="A627" i="553"/>
  <c r="A628" i="553"/>
  <c r="A629" i="553"/>
  <c r="A630" i="553"/>
  <c r="A631" i="553"/>
  <c r="A632" i="553"/>
  <c r="A633" i="553"/>
  <c r="A634" i="553"/>
  <c r="A635" i="553"/>
  <c r="A636" i="553"/>
  <c r="A637" i="553"/>
  <c r="A638" i="553"/>
  <c r="A639" i="553"/>
  <c r="A640" i="553"/>
  <c r="A641" i="553"/>
  <c r="A642" i="553"/>
  <c r="A643" i="553"/>
  <c r="A644" i="553"/>
  <c r="A645" i="553"/>
  <c r="AF151" i="573"/>
  <c r="AF146" i="573"/>
  <c r="AF141" i="573"/>
  <c r="AF136" i="573"/>
  <c r="AF131" i="573"/>
  <c r="AF126" i="573"/>
  <c r="AF125" i="573"/>
  <c r="AF124" i="573"/>
  <c r="AF123" i="573"/>
  <c r="AF122" i="573"/>
  <c r="AF23" i="573"/>
  <c r="AF20" i="573"/>
  <c r="A600" i="553"/>
  <c r="A601" i="553"/>
  <c r="A602" i="553"/>
  <c r="A603" i="553"/>
  <c r="A604" i="553"/>
  <c r="A605" i="553"/>
  <c r="A606" i="553"/>
  <c r="A607" i="553"/>
  <c r="A608" i="553"/>
  <c r="A609" i="553"/>
  <c r="A610" i="553"/>
  <c r="A611" i="553"/>
  <c r="A612" i="553"/>
  <c r="A613" i="553"/>
  <c r="A614" i="553"/>
  <c r="A615" i="553"/>
  <c r="A616" i="553"/>
  <c r="A617" i="553"/>
  <c r="A618" i="553"/>
  <c r="A619" i="553"/>
  <c r="A620" i="553"/>
  <c r="A621" i="553"/>
  <c r="A622" i="553"/>
  <c r="AE151" i="573"/>
  <c r="AE146" i="573"/>
  <c r="AE141" i="573"/>
  <c r="AE136" i="573"/>
  <c r="AE131" i="573"/>
  <c r="AE126" i="573"/>
  <c r="AE125" i="573"/>
  <c r="AE124" i="573"/>
  <c r="AE123" i="573"/>
  <c r="AE122" i="573"/>
  <c r="AE23" i="573"/>
  <c r="AE20" i="573"/>
  <c r="A577" i="553"/>
  <c r="A578" i="553"/>
  <c r="A579" i="553"/>
  <c r="A580" i="553"/>
  <c r="A581" i="553"/>
  <c r="A582" i="553"/>
  <c r="A583" i="553"/>
  <c r="A584" i="553"/>
  <c r="A585" i="553"/>
  <c r="A586" i="553"/>
  <c r="A587" i="553"/>
  <c r="A588" i="553"/>
  <c r="A589" i="553"/>
  <c r="A590" i="553"/>
  <c r="A591" i="553"/>
  <c r="A592" i="553"/>
  <c r="A593" i="553"/>
  <c r="A594" i="553"/>
  <c r="A595" i="553"/>
  <c r="A596" i="553"/>
  <c r="A597" i="553"/>
  <c r="A598" i="553"/>
  <c r="A599" i="553"/>
  <c r="AD151" i="573"/>
  <c r="AD146" i="573"/>
  <c r="AD141" i="573"/>
  <c r="AD136" i="573"/>
  <c r="AD131" i="573"/>
  <c r="AD126" i="573"/>
  <c r="AD125" i="573"/>
  <c r="AD124" i="573"/>
  <c r="AD123" i="573"/>
  <c r="AD122" i="573"/>
  <c r="AD23" i="573"/>
  <c r="AD20" i="573"/>
  <c r="A554" i="553"/>
  <c r="A555" i="553"/>
  <c r="A556" i="553"/>
  <c r="A557" i="553"/>
  <c r="A558" i="553"/>
  <c r="A559" i="553"/>
  <c r="A560" i="553"/>
  <c r="A561" i="553"/>
  <c r="A562" i="553"/>
  <c r="A563" i="553"/>
  <c r="A564" i="553"/>
  <c r="A565" i="553"/>
  <c r="A566" i="553"/>
  <c r="A567" i="553"/>
  <c r="A568" i="553"/>
  <c r="A569" i="553"/>
  <c r="A570" i="553"/>
  <c r="A571" i="553"/>
  <c r="A572" i="553"/>
  <c r="A573" i="553"/>
  <c r="A574" i="553"/>
  <c r="A575" i="553"/>
  <c r="A576" i="553"/>
  <c r="AC151" i="573"/>
  <c r="AC146" i="573"/>
  <c r="AC141" i="573"/>
  <c r="AC136" i="573"/>
  <c r="AC131" i="573"/>
  <c r="AC126" i="573"/>
  <c r="AC125" i="573"/>
  <c r="AC124" i="573"/>
  <c r="AC123" i="573"/>
  <c r="AC122" i="573"/>
  <c r="AC23" i="573"/>
  <c r="AC20" i="573"/>
  <c r="A531" i="553"/>
  <c r="A532" i="553"/>
  <c r="A533" i="553"/>
  <c r="A534" i="553"/>
  <c r="A535" i="553"/>
  <c r="A536" i="553"/>
  <c r="A537" i="553"/>
  <c r="A538" i="553"/>
  <c r="A539" i="553"/>
  <c r="A540" i="553"/>
  <c r="A541" i="553"/>
  <c r="A542" i="553"/>
  <c r="A543" i="553"/>
  <c r="A544" i="553"/>
  <c r="A545" i="553"/>
  <c r="A546" i="553"/>
  <c r="A547" i="553"/>
  <c r="A548" i="553"/>
  <c r="A549" i="553"/>
  <c r="A550" i="553"/>
  <c r="A551" i="553"/>
  <c r="A552" i="553"/>
  <c r="A553" i="553"/>
  <c r="AB151" i="573"/>
  <c r="AB146" i="573"/>
  <c r="AB141" i="573"/>
  <c r="AB136" i="573"/>
  <c r="AB131" i="573"/>
  <c r="AB126" i="573"/>
  <c r="AB125" i="573"/>
  <c r="AB124" i="573"/>
  <c r="AB123" i="573"/>
  <c r="AB122" i="573"/>
  <c r="AB23" i="573"/>
  <c r="AB20" i="573"/>
  <c r="A508" i="553"/>
  <c r="A509" i="553"/>
  <c r="A510" i="553"/>
  <c r="A511" i="553"/>
  <c r="A512" i="553"/>
  <c r="A513" i="553"/>
  <c r="A514" i="553"/>
  <c r="A515" i="553"/>
  <c r="A516" i="553"/>
  <c r="A517" i="553"/>
  <c r="A518" i="553"/>
  <c r="A519" i="553"/>
  <c r="A520" i="553"/>
  <c r="A521" i="553"/>
  <c r="A522" i="553"/>
  <c r="A523" i="553"/>
  <c r="A524" i="553"/>
  <c r="A525" i="553"/>
  <c r="A526" i="553"/>
  <c r="A527" i="553"/>
  <c r="A528" i="553"/>
  <c r="A529" i="553"/>
  <c r="A530" i="553"/>
  <c r="AA151" i="573"/>
  <c r="AA146" i="573"/>
  <c r="AA141" i="573"/>
  <c r="AA136" i="573"/>
  <c r="AA131" i="573"/>
  <c r="AA126" i="573"/>
  <c r="AA125" i="573"/>
  <c r="AA124" i="573"/>
  <c r="AA123" i="573"/>
  <c r="AA122" i="573"/>
  <c r="AA23" i="573"/>
  <c r="AA20" i="573"/>
  <c r="A485" i="553"/>
  <c r="A486" i="553"/>
  <c r="A487" i="553"/>
  <c r="A488" i="553"/>
  <c r="A489" i="553"/>
  <c r="A490" i="553"/>
  <c r="A491" i="553"/>
  <c r="A492" i="553"/>
  <c r="A493" i="553"/>
  <c r="A494" i="553"/>
  <c r="A495" i="553"/>
  <c r="A496" i="553"/>
  <c r="A497" i="553"/>
  <c r="A498" i="553"/>
  <c r="A499" i="553"/>
  <c r="A500" i="553"/>
  <c r="A501" i="553"/>
  <c r="A502" i="553"/>
  <c r="A503" i="553"/>
  <c r="A504" i="553"/>
  <c r="A505" i="553"/>
  <c r="A506" i="553"/>
  <c r="A507" i="553"/>
  <c r="Z151" i="573"/>
  <c r="Z146" i="573"/>
  <c r="Z141" i="573"/>
  <c r="Z136" i="573"/>
  <c r="Z131" i="573"/>
  <c r="Z126" i="573"/>
  <c r="Z125" i="573"/>
  <c r="Z124" i="573"/>
  <c r="Z123" i="573"/>
  <c r="Z122" i="573"/>
  <c r="Z23" i="573"/>
  <c r="Z20" i="573"/>
  <c r="A462" i="553"/>
  <c r="A463" i="553"/>
  <c r="A464" i="553"/>
  <c r="A465" i="553"/>
  <c r="A466" i="553"/>
  <c r="A467" i="553"/>
  <c r="A468" i="553"/>
  <c r="A469" i="553"/>
  <c r="A470" i="553"/>
  <c r="A471" i="553"/>
  <c r="A472" i="553"/>
  <c r="A473" i="553"/>
  <c r="A474" i="553"/>
  <c r="A475" i="553"/>
  <c r="A476" i="553"/>
  <c r="A477" i="553"/>
  <c r="A478" i="553"/>
  <c r="A479" i="553"/>
  <c r="A480" i="553"/>
  <c r="A481" i="553"/>
  <c r="A482" i="553"/>
  <c r="A483" i="553"/>
  <c r="A484" i="553"/>
  <c r="Y151" i="573"/>
  <c r="Y146" i="573"/>
  <c r="Y141" i="573"/>
  <c r="Y136" i="573"/>
  <c r="Y131" i="573"/>
  <c r="Y126" i="573"/>
  <c r="Y125" i="573"/>
  <c r="Y124" i="573"/>
  <c r="Y123" i="573"/>
  <c r="Y122" i="573"/>
  <c r="Y23" i="573"/>
  <c r="Y20" i="573"/>
  <c r="A439" i="553"/>
  <c r="A440" i="553"/>
  <c r="A441" i="553"/>
  <c r="A442" i="553"/>
  <c r="A443" i="553"/>
  <c r="A444" i="553"/>
  <c r="A445" i="553"/>
  <c r="A446" i="553"/>
  <c r="A447" i="553"/>
  <c r="A448" i="553"/>
  <c r="A449" i="553"/>
  <c r="A450" i="553"/>
  <c r="A451" i="553"/>
  <c r="A452" i="553"/>
  <c r="A453" i="553"/>
  <c r="A454" i="553"/>
  <c r="A455" i="553"/>
  <c r="A456" i="553"/>
  <c r="A457" i="553"/>
  <c r="A458" i="553"/>
  <c r="A459" i="553"/>
  <c r="A460" i="553"/>
  <c r="A461" i="553"/>
  <c r="X151" i="573"/>
  <c r="X146" i="573"/>
  <c r="X141" i="573"/>
  <c r="X136" i="573"/>
  <c r="X131" i="573"/>
  <c r="X126" i="573"/>
  <c r="X125" i="573"/>
  <c r="X124" i="573"/>
  <c r="X123" i="573"/>
  <c r="X122" i="573"/>
  <c r="X23" i="573"/>
  <c r="X20" i="573"/>
  <c r="A416" i="553"/>
  <c r="A417" i="553"/>
  <c r="A418" i="553"/>
  <c r="A419" i="553"/>
  <c r="A420" i="553"/>
  <c r="A421" i="553"/>
  <c r="A422" i="553"/>
  <c r="A423" i="553"/>
  <c r="A424" i="553"/>
  <c r="A425" i="553"/>
  <c r="A426" i="553"/>
  <c r="A427" i="553"/>
  <c r="A428" i="553"/>
  <c r="A429" i="553"/>
  <c r="A430" i="553"/>
  <c r="A431" i="553"/>
  <c r="A432" i="553"/>
  <c r="A433" i="553"/>
  <c r="A434" i="553"/>
  <c r="A435" i="553"/>
  <c r="A436" i="553"/>
  <c r="A437" i="553"/>
  <c r="A438" i="553"/>
  <c r="W151" i="573"/>
  <c r="W146" i="573"/>
  <c r="W141" i="573"/>
  <c r="W136" i="573"/>
  <c r="W131" i="573"/>
  <c r="W126" i="573"/>
  <c r="W125" i="573"/>
  <c r="W124" i="573"/>
  <c r="W123" i="573"/>
  <c r="W122" i="573"/>
  <c r="W23" i="573"/>
  <c r="W20" i="573"/>
  <c r="A393" i="553"/>
  <c r="A394" i="553"/>
  <c r="A395" i="553"/>
  <c r="A396" i="553"/>
  <c r="A397" i="553"/>
  <c r="A398" i="553"/>
  <c r="A399" i="553"/>
  <c r="A400" i="553"/>
  <c r="A401" i="553"/>
  <c r="A402" i="553"/>
  <c r="A403" i="553"/>
  <c r="A404" i="553"/>
  <c r="A405" i="553"/>
  <c r="A406" i="553"/>
  <c r="A407" i="553"/>
  <c r="A408" i="553"/>
  <c r="A409" i="553"/>
  <c r="A410" i="553"/>
  <c r="A411" i="553"/>
  <c r="A412" i="553"/>
  <c r="A413" i="553"/>
  <c r="A414" i="553"/>
  <c r="A415" i="553"/>
  <c r="V151" i="573"/>
  <c r="V146" i="573"/>
  <c r="V141" i="573"/>
  <c r="V136" i="573"/>
  <c r="V131" i="573"/>
  <c r="V126" i="573"/>
  <c r="V125" i="573"/>
  <c r="V124" i="573"/>
  <c r="V123" i="573"/>
  <c r="V122" i="573"/>
  <c r="V23" i="573"/>
  <c r="V20" i="573"/>
  <c r="A370" i="553"/>
  <c r="A371" i="553"/>
  <c r="A372" i="553"/>
  <c r="A373" i="553"/>
  <c r="A374" i="553"/>
  <c r="A375" i="553"/>
  <c r="A376" i="553"/>
  <c r="A377" i="553"/>
  <c r="A378" i="553"/>
  <c r="A379" i="553"/>
  <c r="A380" i="553"/>
  <c r="A381" i="553"/>
  <c r="A382" i="553"/>
  <c r="A383" i="553"/>
  <c r="A384" i="553"/>
  <c r="A385" i="553"/>
  <c r="A386" i="553"/>
  <c r="A387" i="553"/>
  <c r="A388" i="553"/>
  <c r="A389" i="553"/>
  <c r="A390" i="553"/>
  <c r="A391" i="553"/>
  <c r="A392" i="553"/>
  <c r="U151" i="573"/>
  <c r="U146" i="573"/>
  <c r="U141" i="573"/>
  <c r="U136" i="573"/>
  <c r="U131" i="573"/>
  <c r="U126" i="573"/>
  <c r="U125" i="573"/>
  <c r="U124" i="573"/>
  <c r="U123" i="573"/>
  <c r="U122" i="573"/>
  <c r="U23" i="573"/>
  <c r="U20" i="573"/>
  <c r="A347" i="553"/>
  <c r="A348" i="553"/>
  <c r="A349" i="553"/>
  <c r="A350" i="553"/>
  <c r="A351" i="553"/>
  <c r="A352" i="553"/>
  <c r="A353" i="553"/>
  <c r="A354" i="553"/>
  <c r="A355" i="553"/>
  <c r="A356" i="553"/>
  <c r="A357" i="553"/>
  <c r="A358" i="553"/>
  <c r="A359" i="553"/>
  <c r="A360" i="553"/>
  <c r="A361" i="553"/>
  <c r="A362" i="553"/>
  <c r="A363" i="553"/>
  <c r="A364" i="553"/>
  <c r="A365" i="553"/>
  <c r="A366" i="553"/>
  <c r="A367" i="553"/>
  <c r="A368" i="553"/>
  <c r="A369" i="553"/>
  <c r="T151" i="573"/>
  <c r="T146" i="573"/>
  <c r="T141" i="573"/>
  <c r="T136" i="573"/>
  <c r="T131" i="573"/>
  <c r="T126" i="573"/>
  <c r="T125" i="573"/>
  <c r="T124" i="573"/>
  <c r="T123" i="573"/>
  <c r="T122" i="573"/>
  <c r="T23" i="573"/>
  <c r="T20" i="573"/>
  <c r="A324" i="553"/>
  <c r="A325" i="553"/>
  <c r="A326" i="553"/>
  <c r="A327" i="553"/>
  <c r="A328" i="553"/>
  <c r="A329" i="553"/>
  <c r="A330" i="553"/>
  <c r="A331" i="553"/>
  <c r="A332" i="553"/>
  <c r="A333" i="553"/>
  <c r="A334" i="553"/>
  <c r="A335" i="553"/>
  <c r="A336" i="553"/>
  <c r="A337" i="553"/>
  <c r="A338" i="553"/>
  <c r="A339" i="553"/>
  <c r="A340" i="553"/>
  <c r="A341" i="553"/>
  <c r="A342" i="553"/>
  <c r="A343" i="553"/>
  <c r="A344" i="553"/>
  <c r="A345" i="553"/>
  <c r="A346" i="553"/>
  <c r="S151" i="573"/>
  <c r="S146" i="573"/>
  <c r="S141" i="573"/>
  <c r="S136" i="573"/>
  <c r="S131" i="573"/>
  <c r="S126" i="573"/>
  <c r="S125" i="573"/>
  <c r="S124" i="573"/>
  <c r="S123" i="573"/>
  <c r="S122" i="573"/>
  <c r="S23" i="573"/>
  <c r="S20" i="573"/>
  <c r="A301" i="553"/>
  <c r="A302" i="553"/>
  <c r="A303" i="553"/>
  <c r="A304" i="553"/>
  <c r="A305" i="553"/>
  <c r="A306" i="553"/>
  <c r="A307" i="553"/>
  <c r="A308" i="553"/>
  <c r="A309" i="553"/>
  <c r="A310" i="553"/>
  <c r="A311" i="553"/>
  <c r="A312" i="553"/>
  <c r="A313" i="553"/>
  <c r="A314" i="553"/>
  <c r="A315" i="553"/>
  <c r="A316" i="553"/>
  <c r="A317" i="553"/>
  <c r="A318" i="553"/>
  <c r="A319" i="553"/>
  <c r="A320" i="553"/>
  <c r="A321" i="553"/>
  <c r="A322" i="553"/>
  <c r="A323" i="553"/>
  <c r="R151" i="573"/>
  <c r="R146" i="573"/>
  <c r="R141" i="573"/>
  <c r="R136" i="573"/>
  <c r="R131" i="573"/>
  <c r="R126" i="573"/>
  <c r="R125" i="573"/>
  <c r="R124" i="573"/>
  <c r="R123" i="573"/>
  <c r="R122" i="573"/>
  <c r="R23" i="573"/>
  <c r="R20" i="573"/>
  <c r="A278" i="553"/>
  <c r="A279" i="553"/>
  <c r="A280" i="553"/>
  <c r="A281" i="553"/>
  <c r="A282" i="553"/>
  <c r="A283" i="553"/>
  <c r="A284" i="553"/>
  <c r="A285" i="553"/>
  <c r="A286" i="553"/>
  <c r="A287" i="553"/>
  <c r="A288" i="553"/>
  <c r="A289" i="553"/>
  <c r="A290" i="553"/>
  <c r="A291" i="553"/>
  <c r="A292" i="553"/>
  <c r="A293" i="553"/>
  <c r="A294" i="553"/>
  <c r="A295" i="553"/>
  <c r="A296" i="553"/>
  <c r="A297" i="553"/>
  <c r="A298" i="553"/>
  <c r="A299" i="553"/>
  <c r="A300" i="553"/>
  <c r="Q151" i="573"/>
  <c r="Q146" i="573"/>
  <c r="Q141" i="573"/>
  <c r="Q136" i="573"/>
  <c r="Q131" i="573"/>
  <c r="Q126" i="573"/>
  <c r="Q125" i="573"/>
  <c r="Q124" i="573"/>
  <c r="Q123" i="573"/>
  <c r="Q122" i="573"/>
  <c r="Q23" i="573"/>
  <c r="Q20" i="573"/>
  <c r="A255" i="553"/>
  <c r="A256" i="553"/>
  <c r="A257" i="553"/>
  <c r="A258" i="553"/>
  <c r="A259" i="553"/>
  <c r="A260" i="553"/>
  <c r="A261" i="553"/>
  <c r="A262" i="553"/>
  <c r="A263" i="553"/>
  <c r="A264" i="553"/>
  <c r="A265" i="553"/>
  <c r="A266" i="553"/>
  <c r="A267" i="553"/>
  <c r="A268" i="553"/>
  <c r="A269" i="553"/>
  <c r="A270" i="553"/>
  <c r="A271" i="553"/>
  <c r="A272" i="553"/>
  <c r="A273" i="553"/>
  <c r="A274" i="553"/>
  <c r="A275" i="553"/>
  <c r="A276" i="553"/>
  <c r="A277" i="553"/>
  <c r="P151" i="573"/>
  <c r="P146" i="573"/>
  <c r="P141" i="573"/>
  <c r="P136" i="573"/>
  <c r="P131" i="573"/>
  <c r="P126" i="573"/>
  <c r="P125" i="573"/>
  <c r="P124" i="573"/>
  <c r="P123" i="573"/>
  <c r="P122" i="573"/>
  <c r="P23" i="573"/>
  <c r="P20" i="573"/>
  <c r="A232" i="553"/>
  <c r="A233" i="553"/>
  <c r="A234" i="553"/>
  <c r="A235" i="553"/>
  <c r="A236" i="553"/>
  <c r="A237" i="553"/>
  <c r="A238" i="553"/>
  <c r="A239" i="553"/>
  <c r="A240" i="553"/>
  <c r="A241" i="553"/>
  <c r="A242" i="553"/>
  <c r="A243" i="553"/>
  <c r="A244" i="553"/>
  <c r="A245" i="553"/>
  <c r="A246" i="553"/>
  <c r="A247" i="553"/>
  <c r="A248" i="553"/>
  <c r="A249" i="553"/>
  <c r="A250" i="553"/>
  <c r="A251" i="553"/>
  <c r="A252" i="553"/>
  <c r="A253" i="553"/>
  <c r="A254" i="553"/>
  <c r="O151" i="573"/>
  <c r="O146" i="573"/>
  <c r="O141" i="573"/>
  <c r="O136" i="573"/>
  <c r="O131" i="573"/>
  <c r="O126" i="573"/>
  <c r="O125" i="573"/>
  <c r="O124" i="573"/>
  <c r="O123" i="573"/>
  <c r="O122" i="573"/>
  <c r="O23" i="573"/>
  <c r="O20" i="573"/>
  <c r="A209" i="553"/>
  <c r="A210" i="553"/>
  <c r="A211" i="553"/>
  <c r="A212" i="553"/>
  <c r="A213" i="553"/>
  <c r="A214" i="553"/>
  <c r="A215" i="553"/>
  <c r="A216" i="553"/>
  <c r="A217" i="553"/>
  <c r="A218" i="553"/>
  <c r="A219" i="553"/>
  <c r="A220" i="553"/>
  <c r="A221" i="553"/>
  <c r="A222" i="553"/>
  <c r="A223" i="553"/>
  <c r="A224" i="553"/>
  <c r="A225" i="553"/>
  <c r="A226" i="553"/>
  <c r="A227" i="553"/>
  <c r="A228" i="553"/>
  <c r="A229" i="553"/>
  <c r="A230" i="553"/>
  <c r="A231" i="553"/>
  <c r="N151" i="573"/>
  <c r="N146" i="573"/>
  <c r="N141" i="573"/>
  <c r="N136" i="573"/>
  <c r="N131" i="573"/>
  <c r="N126" i="573"/>
  <c r="N125" i="573"/>
  <c r="N124" i="573"/>
  <c r="N123" i="573"/>
  <c r="N122" i="573"/>
  <c r="N23" i="573"/>
  <c r="N20" i="573"/>
  <c r="A186" i="553"/>
  <c r="A187" i="553"/>
  <c r="A188" i="553"/>
  <c r="A189" i="553"/>
  <c r="A190" i="553"/>
  <c r="A191" i="553"/>
  <c r="A192" i="553"/>
  <c r="A193" i="553"/>
  <c r="A194" i="553"/>
  <c r="A195" i="553"/>
  <c r="A196" i="553"/>
  <c r="A197" i="553"/>
  <c r="A198" i="553"/>
  <c r="A199" i="553"/>
  <c r="A200" i="553"/>
  <c r="A201" i="553"/>
  <c r="A202" i="553"/>
  <c r="A203" i="553"/>
  <c r="A204" i="553"/>
  <c r="A205" i="553"/>
  <c r="A206" i="553"/>
  <c r="A207" i="553"/>
  <c r="A208" i="553"/>
  <c r="M151" i="573"/>
  <c r="M146" i="573"/>
  <c r="M141" i="573"/>
  <c r="M136" i="573"/>
  <c r="M131" i="573"/>
  <c r="M126" i="573"/>
  <c r="M125" i="573"/>
  <c r="M124" i="573"/>
  <c r="M123" i="573"/>
  <c r="M122" i="573"/>
  <c r="M23" i="573"/>
  <c r="M20" i="573"/>
  <c r="A163" i="553"/>
  <c r="A164" i="553"/>
  <c r="A165" i="553"/>
  <c r="A166" i="553"/>
  <c r="A167" i="553"/>
  <c r="A168" i="553"/>
  <c r="A169" i="553"/>
  <c r="A170" i="553"/>
  <c r="A171" i="553"/>
  <c r="A172" i="553"/>
  <c r="A173" i="553"/>
  <c r="A174" i="553"/>
  <c r="A175" i="553"/>
  <c r="A176" i="553"/>
  <c r="A177" i="553"/>
  <c r="A178" i="553"/>
  <c r="A179" i="553"/>
  <c r="A180" i="553"/>
  <c r="A181" i="553"/>
  <c r="A182" i="553"/>
  <c r="A183" i="553"/>
  <c r="A184" i="553"/>
  <c r="A185" i="553"/>
  <c r="L151" i="573"/>
  <c r="L146" i="573"/>
  <c r="L141" i="573"/>
  <c r="L136" i="573"/>
  <c r="L131" i="573"/>
  <c r="L126" i="573"/>
  <c r="L125" i="573"/>
  <c r="L124" i="573"/>
  <c r="L123" i="573"/>
  <c r="L122" i="573"/>
  <c r="L23" i="573"/>
  <c r="L20" i="573"/>
  <c r="A140" i="553"/>
  <c r="A141" i="553"/>
  <c r="A142" i="553"/>
  <c r="A143" i="553"/>
  <c r="A144" i="553"/>
  <c r="A145" i="553"/>
  <c r="A146" i="553"/>
  <c r="A147" i="553"/>
  <c r="A148" i="553"/>
  <c r="A149" i="553"/>
  <c r="A150" i="553"/>
  <c r="A151" i="553"/>
  <c r="A152" i="553"/>
  <c r="A153" i="553"/>
  <c r="A154" i="553"/>
  <c r="A155" i="553"/>
  <c r="A156" i="553"/>
  <c r="A157" i="553"/>
  <c r="A158" i="553"/>
  <c r="A159" i="553"/>
  <c r="A160" i="553"/>
  <c r="A161" i="553"/>
  <c r="A162" i="553"/>
  <c r="K151" i="573"/>
  <c r="K146" i="573"/>
  <c r="K141" i="573"/>
  <c r="K136" i="573"/>
  <c r="K131" i="573"/>
  <c r="K126" i="573"/>
  <c r="K125" i="573"/>
  <c r="K124" i="573"/>
  <c r="K123" i="573"/>
  <c r="K122" i="573"/>
  <c r="K23" i="573"/>
  <c r="K20" i="573"/>
  <c r="A135" i="553"/>
  <c r="A136" i="553"/>
  <c r="A137" i="553"/>
  <c r="A138" i="553"/>
  <c r="A139" i="553"/>
  <c r="F155" i="573"/>
  <c r="F154" i="573"/>
  <c r="F153" i="573"/>
  <c r="F152" i="573"/>
  <c r="AY151" i="573"/>
  <c r="J151" i="573"/>
  <c r="I151" i="573"/>
  <c r="F151" i="573"/>
  <c r="A130" i="553"/>
  <c r="A131" i="553"/>
  <c r="A132" i="553"/>
  <c r="A133" i="553"/>
  <c r="A134" i="553"/>
  <c r="F150" i="573"/>
  <c r="F149" i="573"/>
  <c r="F148" i="573"/>
  <c r="F147" i="573"/>
  <c r="AY146" i="573"/>
  <c r="J146" i="573"/>
  <c r="I146" i="573"/>
  <c r="F146" i="573"/>
  <c r="A125" i="553"/>
  <c r="A126" i="553"/>
  <c r="A127" i="553"/>
  <c r="A128" i="553"/>
  <c r="A129" i="553"/>
  <c r="F145" i="573"/>
  <c r="F144" i="573"/>
  <c r="F143" i="573"/>
  <c r="F142" i="573"/>
  <c r="AY141" i="573"/>
  <c r="J141" i="573"/>
  <c r="I141" i="573"/>
  <c r="F141" i="573"/>
  <c r="A120" i="553"/>
  <c r="A121" i="553"/>
  <c r="A122" i="553"/>
  <c r="A123" i="553"/>
  <c r="A124" i="553"/>
  <c r="F140" i="573"/>
  <c r="F139" i="573"/>
  <c r="F138" i="573"/>
  <c r="F137" i="573"/>
  <c r="AY136" i="573"/>
  <c r="J136" i="573"/>
  <c r="I136" i="573"/>
  <c r="F136" i="573"/>
  <c r="A118" i="553"/>
  <c r="A119" i="553"/>
  <c r="H118" i="573"/>
  <c r="F118" i="573"/>
  <c r="H117" i="573"/>
  <c r="F117" i="573"/>
  <c r="F116" i="573"/>
  <c r="A116" i="553"/>
  <c r="A117" i="553"/>
  <c r="H115" i="573"/>
  <c r="F115" i="573"/>
  <c r="H114" i="573"/>
  <c r="F114" i="573"/>
  <c r="F113" i="573"/>
  <c r="A114" i="553"/>
  <c r="A115" i="553"/>
  <c r="H112" i="573"/>
  <c r="F112" i="573"/>
  <c r="H111" i="573"/>
  <c r="F111" i="573"/>
  <c r="F110" i="573"/>
  <c r="A112" i="553"/>
  <c r="A113" i="553"/>
  <c r="H109" i="573"/>
  <c r="F109" i="573"/>
  <c r="H108" i="573"/>
  <c r="F108" i="573"/>
  <c r="F107" i="573"/>
  <c r="A110" i="553"/>
  <c r="A111" i="553"/>
  <c r="H106" i="573"/>
  <c r="F106" i="573"/>
  <c r="H105" i="573"/>
  <c r="F105" i="573"/>
  <c r="F104" i="573"/>
  <c r="A108" i="553"/>
  <c r="A109" i="553"/>
  <c r="H103" i="573"/>
  <c r="F103" i="573"/>
  <c r="H102" i="573"/>
  <c r="F102" i="573"/>
  <c r="F101" i="573"/>
  <c r="A106" i="553"/>
  <c r="A107" i="553"/>
  <c r="H100" i="573"/>
  <c r="F100" i="573"/>
  <c r="H99" i="573"/>
  <c r="F99" i="573"/>
  <c r="F98" i="573"/>
  <c r="A104" i="553"/>
  <c r="A105" i="553"/>
  <c r="H97" i="573"/>
  <c r="F97" i="573"/>
  <c r="H96" i="573"/>
  <c r="F96" i="573"/>
  <c r="F95" i="573"/>
  <c r="A102" i="553"/>
  <c r="A103" i="553"/>
  <c r="H94" i="573"/>
  <c r="F94" i="573"/>
  <c r="H93" i="573"/>
  <c r="F93" i="573"/>
  <c r="F92" i="573"/>
  <c r="A100" i="553"/>
  <c r="A101" i="553"/>
  <c r="H91" i="573"/>
  <c r="F91" i="573"/>
  <c r="H90" i="573"/>
  <c r="F90" i="573"/>
  <c r="F89" i="573"/>
  <c r="A98" i="553"/>
  <c r="A99" i="553"/>
  <c r="H88" i="573"/>
  <c r="F88" i="573"/>
  <c r="H87" i="573"/>
  <c r="F87" i="573"/>
  <c r="F86" i="573"/>
  <c r="A96" i="553"/>
  <c r="A97" i="553"/>
  <c r="H85" i="573"/>
  <c r="F85" i="573"/>
  <c r="H84" i="573"/>
  <c r="F84" i="573"/>
  <c r="F83" i="573"/>
  <c r="A94" i="553"/>
  <c r="A95" i="553"/>
  <c r="H82" i="573"/>
  <c r="F82" i="573"/>
  <c r="H81" i="573"/>
  <c r="F81" i="573"/>
  <c r="F80" i="573"/>
  <c r="A92" i="553"/>
  <c r="A93" i="553"/>
  <c r="H79" i="573"/>
  <c r="F79" i="573"/>
  <c r="H78" i="573"/>
  <c r="F78" i="573"/>
  <c r="F77" i="573"/>
  <c r="A90" i="553"/>
  <c r="A91" i="553"/>
  <c r="H76" i="573"/>
  <c r="F76" i="573"/>
  <c r="H75" i="573"/>
  <c r="F75" i="573"/>
  <c r="F74" i="573"/>
  <c r="A88" i="553"/>
  <c r="A89" i="553"/>
  <c r="H73" i="573"/>
  <c r="F73" i="573"/>
  <c r="H72" i="573"/>
  <c r="F72" i="573"/>
  <c r="F71" i="573"/>
  <c r="A86" i="553"/>
  <c r="A87" i="553"/>
  <c r="H70" i="573"/>
  <c r="F70" i="573"/>
  <c r="H69" i="573"/>
  <c r="F69" i="573"/>
  <c r="F68" i="573"/>
  <c r="AE19" i="573" l="1"/>
  <c r="M19" i="573"/>
  <c r="U19" i="573"/>
  <c r="AK19" i="573"/>
  <c r="R19" i="573"/>
  <c r="Z19" i="573"/>
  <c r="L19" i="573"/>
  <c r="Y19" i="573"/>
  <c r="AK121" i="573"/>
  <c r="AS121" i="573"/>
  <c r="AV19" i="573"/>
  <c r="AS19" i="573"/>
  <c r="T121" i="573"/>
  <c r="AG121" i="573"/>
  <c r="AO121" i="573"/>
  <c r="AW121" i="573"/>
  <c r="AX19" i="573"/>
  <c r="V19" i="573"/>
  <c r="N121" i="573"/>
  <c r="AJ19" i="573"/>
  <c r="AL121" i="573"/>
  <c r="AR19" i="573"/>
  <c r="AT121" i="573"/>
  <c r="K19" i="573"/>
  <c r="AI121" i="573"/>
  <c r="AN121" i="573"/>
  <c r="AV121" i="573"/>
  <c r="T19" i="573"/>
  <c r="AF121" i="573"/>
  <c r="AO19" i="573"/>
  <c r="AQ121" i="573"/>
  <c r="AE121" i="573"/>
  <c r="AR121" i="573"/>
  <c r="AH121" i="573"/>
  <c r="AM121" i="573"/>
  <c r="AU121" i="573"/>
  <c r="N19" i="573"/>
  <c r="AA19" i="573"/>
  <c r="AI19" i="573"/>
  <c r="AJ121" i="573"/>
  <c r="AN19" i="573"/>
  <c r="AP121" i="573"/>
  <c r="AX121" i="573"/>
  <c r="AD121" i="573"/>
  <c r="AC121" i="573"/>
  <c r="AB121" i="573"/>
  <c r="AA121" i="573"/>
  <c r="Z121" i="573"/>
  <c r="Y121" i="573"/>
  <c r="X121" i="573"/>
  <c r="W121" i="573"/>
  <c r="V121" i="573"/>
  <c r="U121" i="573"/>
  <c r="S121" i="573"/>
  <c r="R121" i="573"/>
  <c r="Q121" i="573"/>
  <c r="P121" i="573"/>
  <c r="O121" i="573"/>
  <c r="M121" i="573"/>
  <c r="L121" i="573"/>
  <c r="AG19" i="573"/>
  <c r="S19" i="573"/>
  <c r="AP19" i="573"/>
  <c r="AW19" i="573"/>
  <c r="O19" i="573"/>
  <c r="AD19" i="573"/>
  <c r="AQ19" i="573"/>
  <c r="K121" i="573"/>
  <c r="AU19" i="573"/>
  <c r="AT19" i="573"/>
  <c r="AM19" i="573"/>
  <c r="AL19" i="573"/>
  <c r="AH19" i="573"/>
  <c r="AF19" i="573"/>
  <c r="AC19" i="573"/>
  <c r="AB19" i="573"/>
  <c r="X19" i="573"/>
  <c r="W19" i="573"/>
  <c r="Q19" i="573"/>
  <c r="P19" i="573"/>
  <c r="A84" i="553"/>
  <c r="A85" i="553"/>
  <c r="H67" i="573"/>
  <c r="F67" i="573"/>
  <c r="H66" i="573"/>
  <c r="F66" i="573"/>
  <c r="F65" i="573"/>
  <c r="F28" i="573"/>
  <c r="A82" i="553"/>
  <c r="A83" i="553"/>
  <c r="F27" i="573"/>
  <c r="A80" i="553"/>
  <c r="A81" i="553"/>
  <c r="F26" i="573"/>
  <c r="A78" i="553"/>
  <c r="A79" i="553"/>
  <c r="F25" i="573"/>
  <c r="A76" i="553"/>
  <c r="A77" i="553"/>
  <c r="A8" i="553" l="1"/>
  <c r="G19" i="571"/>
  <c r="A6" i="553" s="1"/>
  <c r="G17" i="571"/>
  <c r="A5" i="553" s="1"/>
  <c r="G44" i="571"/>
  <c r="G45" i="571"/>
  <c r="G46" i="571"/>
  <c r="G47" i="571"/>
  <c r="G48" i="571"/>
  <c r="G49" i="571"/>
  <c r="G50" i="571"/>
  <c r="G51" i="571"/>
  <c r="G52" i="571"/>
  <c r="G43" i="571"/>
  <c r="G36" i="571"/>
  <c r="A23" i="553" s="1"/>
  <c r="G33" i="571"/>
  <c r="A20" i="553" s="1"/>
  <c r="G34" i="571"/>
  <c r="A21" i="553" s="1"/>
  <c r="G35" i="571"/>
  <c r="A22" i="553" s="1"/>
  <c r="G31" i="571"/>
  <c r="A18" i="553" s="1"/>
  <c r="G32" i="571"/>
  <c r="A19" i="553" s="1"/>
  <c r="G30" i="571"/>
  <c r="A17" i="553" s="1"/>
  <c r="G29" i="571"/>
  <c r="A16" i="553" s="1"/>
  <c r="G28" i="571"/>
  <c r="A15" i="553" s="1"/>
  <c r="G27" i="571"/>
  <c r="A14" i="553" s="1"/>
  <c r="G26" i="571"/>
  <c r="A13" i="553" s="1"/>
  <c r="G25" i="571"/>
  <c r="A12" i="553" s="1"/>
  <c r="G24" i="571"/>
  <c r="A11" i="553" s="1"/>
  <c r="G23" i="571"/>
  <c r="A10" i="553" s="1"/>
  <c r="G20" i="571"/>
  <c r="A7" i="553" s="1"/>
  <c r="F16" i="584"/>
  <c r="D16" i="584"/>
  <c r="F12" i="584"/>
  <c r="D6" i="584"/>
  <c r="F16" i="583"/>
  <c r="D16" i="583"/>
  <c r="F12" i="583"/>
  <c r="D6" i="583"/>
  <c r="F16" i="582"/>
  <c r="D16" i="582"/>
  <c r="F12" i="582"/>
  <c r="D6" i="582"/>
  <c r="F16" i="569"/>
  <c r="D16" i="569"/>
  <c r="F12" i="569"/>
  <c r="A61" i="553"/>
  <c r="A62" i="553"/>
  <c r="A63" i="553"/>
  <c r="A64" i="553"/>
  <c r="A65" i="553"/>
  <c r="A66" i="553"/>
  <c r="A67" i="553"/>
  <c r="A68" i="553"/>
  <c r="A69" i="553"/>
  <c r="A70" i="553"/>
  <c r="A71" i="553"/>
  <c r="A72" i="553"/>
  <c r="A73" i="553"/>
  <c r="A74" i="553"/>
  <c r="A75" i="553"/>
  <c r="A37" i="553"/>
  <c r="A38" i="553"/>
  <c r="A39" i="553"/>
  <c r="A40" i="553"/>
  <c r="A41" i="553"/>
  <c r="A42" i="553"/>
  <c r="A43" i="553"/>
  <c r="A44" i="553"/>
  <c r="A45" i="553"/>
  <c r="A46" i="553"/>
  <c r="A47" i="553"/>
  <c r="A48" i="553"/>
  <c r="A49" i="553"/>
  <c r="A50" i="553"/>
  <c r="A51" i="553"/>
  <c r="A52" i="553"/>
  <c r="A53" i="553"/>
  <c r="A54" i="553"/>
  <c r="A55" i="553"/>
  <c r="A56" i="553"/>
  <c r="A57" i="553"/>
  <c r="A58" i="553"/>
  <c r="A59" i="553"/>
  <c r="A60" i="553"/>
  <c r="A9" i="553"/>
  <c r="A24" i="553"/>
  <c r="A25" i="553"/>
  <c r="A26" i="553"/>
  <c r="A27" i="553"/>
  <c r="A28" i="553"/>
  <c r="A29" i="553"/>
  <c r="A30" i="553"/>
  <c r="A31" i="553"/>
  <c r="A33" i="553"/>
  <c r="A34" i="553"/>
  <c r="A35" i="553"/>
  <c r="A36" i="553"/>
  <c r="V16" i="572"/>
  <c r="Q16" i="572"/>
  <c r="V13" i="572"/>
  <c r="Q13" i="572"/>
  <c r="R14" i="566"/>
  <c r="R13" i="566"/>
  <c r="A4" i="553"/>
  <c r="R12" i="566"/>
  <c r="P12" i="566" a="1"/>
  <c r="P12" i="566" s="1"/>
  <c r="E17" i="205"/>
  <c r="D17" i="205"/>
  <c r="I23" i="573"/>
  <c r="Q72" i="471"/>
  <c r="Q69" i="471"/>
  <c r="I131" i="573"/>
  <c r="I126" i="573"/>
  <c r="I125" i="573"/>
  <c r="I124" i="573"/>
  <c r="I123" i="573"/>
  <c r="I122" i="573"/>
  <c r="Q88" i="471"/>
  <c r="Q86" i="471" s="1"/>
  <c r="V86" i="471"/>
  <c r="Q81" i="471"/>
  <c r="Q79" i="471" s="1"/>
  <c r="V79" i="471"/>
  <c r="V72" i="471"/>
  <c r="V69" i="471"/>
  <c r="G10" i="574"/>
  <c r="G15" i="571"/>
  <c r="AY126" i="573"/>
  <c r="AY131" i="573"/>
  <c r="A3" i="553"/>
  <c r="G16" i="571"/>
  <c r="F135" i="573"/>
  <c r="F134" i="573"/>
  <c r="F133" i="573"/>
  <c r="F132" i="573"/>
  <c r="J131" i="573"/>
  <c r="F131" i="573"/>
  <c r="F130" i="573"/>
  <c r="F129" i="573"/>
  <c r="F128" i="573"/>
  <c r="F127" i="573"/>
  <c r="J126" i="573"/>
  <c r="F126" i="573"/>
  <c r="J125" i="573"/>
  <c r="F125" i="573"/>
  <c r="J124" i="573"/>
  <c r="F124" i="573"/>
  <c r="J123" i="573"/>
  <c r="F123" i="573"/>
  <c r="J122" i="573"/>
  <c r="F122" i="573"/>
  <c r="F121" i="573"/>
  <c r="H64" i="573"/>
  <c r="F64" i="573"/>
  <c r="H63" i="573"/>
  <c r="F63" i="573"/>
  <c r="F62" i="573"/>
  <c r="F24" i="573"/>
  <c r="J23" i="573"/>
  <c r="F23" i="573"/>
  <c r="F21" i="573"/>
  <c r="J20" i="573"/>
  <c r="I20" i="573"/>
  <c r="F20" i="573"/>
  <c r="P15" i="471" a="1"/>
  <c r="P15" i="471" s="1"/>
  <c r="D4" i="556"/>
  <c r="B5" i="525"/>
  <c r="A2" i="553"/>
  <c r="M12" i="564"/>
  <c r="F54" i="471"/>
  <c r="D58" i="471"/>
  <c r="F58" i="471"/>
  <c r="D6" i="569"/>
  <c r="R25" i="471"/>
  <c r="R20" i="471"/>
  <c r="R15" i="471"/>
  <c r="M45" i="471"/>
  <c r="D8" i="431"/>
  <c r="D8" i="547"/>
  <c r="D5" i="556"/>
  <c r="M12" i="566"/>
  <c r="M20" i="471"/>
  <c r="K39" i="571"/>
  <c r="R82" i="471"/>
  <c r="M25" i="471"/>
  <c r="M14" i="566"/>
  <c r="M15" i="471"/>
  <c r="M13" i="566"/>
  <c r="R89" i="471"/>
  <c r="K37" i="571"/>
  <c r="J19" i="573" l="1"/>
  <c r="I19" i="573" s="1"/>
  <c r="G40" i="571"/>
  <c r="G18" i="571" s="1"/>
  <c r="G61" i="571" s="1"/>
  <c r="A32" i="553" s="1"/>
  <c r="J121" i="573"/>
  <c r="I121" i="573"/>
  <c r="F4" i="437"/>
  <c r="R88" i="471"/>
  <c r="R81" i="471"/>
  <c r="G73" i="571"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2.xml><?xml version="1.0" encoding="utf-8"?>
<comments xmlns="http://schemas.openxmlformats.org/spreadsheetml/2006/main">
  <authors>
    <author>User</author>
  </authors>
  <commentList>
    <comment ref="G13" authorId="0">
      <text>
        <r>
          <rPr>
            <sz val="9"/>
            <color indexed="81"/>
            <rFont val="Tahoma"/>
            <family val="2"/>
            <charset val="204"/>
          </rPr>
          <t>Для перехода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4.xml><?xml version="1.0" encoding="utf-8"?>
<comments xmlns="http://schemas.openxmlformats.org/spreadsheetml/2006/main">
  <authors>
    <author>--</author>
  </authors>
  <commentList>
    <comment ref="E12" authorId="0">
      <text>
        <r>
          <rPr>
            <sz val="9"/>
            <color indexed="81"/>
            <rFont val="Tahoma"/>
            <family val="2"/>
            <charset val="204"/>
          </rPr>
          <t>Для перехода к Форме 1.0.1 
дважды кликните по этой ячейке</t>
        </r>
      </text>
    </comment>
  </commentList>
</comments>
</file>

<file path=xl/comments5.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6.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7.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8.xml><?xml version="1.0" encoding="utf-8"?>
<comments xmlns="http://schemas.openxmlformats.org/spreadsheetml/2006/main">
  <authors>
    <author>--</author>
  </authors>
  <commentList>
    <comment ref="I8" authorId="0">
      <text>
        <r>
          <rPr>
            <sz val="9"/>
            <color indexed="81"/>
            <rFont val="Tahoma"/>
            <family val="2"/>
            <charset val="204"/>
          </rPr>
          <t>Для перехода к Форме 1.0.1 
дважды кликните по этой ячейке</t>
        </r>
      </text>
    </comment>
  </commentList>
</comments>
</file>

<file path=xl/comments9.xml><?xml version="1.0" encoding="utf-8"?>
<comments xmlns="http://schemas.openxmlformats.org/spreadsheetml/2006/main">
  <authors>
    <author>User</author>
    <author>--</author>
  </authors>
  <commentList>
    <comment ref="D50" authorId="0">
      <text>
        <r>
          <rPr>
            <sz val="9"/>
            <color indexed="81"/>
            <rFont val="Tahoma"/>
            <family val="2"/>
            <charset val="204"/>
          </rPr>
          <t>Для перехода к Форме 
дважды кликните по этой ячейке</t>
        </r>
      </text>
    </comment>
    <comment ref="E68" authorId="1">
      <text>
        <r>
          <rPr>
            <sz val="9"/>
            <color indexed="81"/>
            <rFont val="Tahoma"/>
            <family val="2"/>
            <charset val="204"/>
          </rPr>
          <t>Для перехода к Форме 1.0.1 
дважды кликните по этой ячейке</t>
        </r>
      </text>
    </comment>
    <comment ref="E78" authorId="1">
      <text>
        <r>
          <rPr>
            <sz val="9"/>
            <color indexed="81"/>
            <rFont val="Tahoma"/>
            <family val="2"/>
            <charset val="204"/>
          </rPr>
          <t>Для перехода к Форме 1.0.1 
дважды кликните по этой ячейке</t>
        </r>
      </text>
    </comment>
  </commentList>
</comments>
</file>

<file path=xl/sharedStrings.xml><?xml version="1.0" encoding="utf-8"?>
<sst xmlns="http://schemas.openxmlformats.org/spreadsheetml/2006/main" count="4673" uniqueCount="1628">
  <si>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</si>
  <si>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</si>
  <si>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</si>
  <si>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</si>
  <si>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</si>
  <si>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</si>
  <si>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</si>
  <si>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</si>
  <si>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</si>
  <si>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</si>
  <si>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</si>
  <si>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</si>
  <si>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</si>
  <si>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</si>
  <si>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</si>
  <si>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</si>
  <si>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</si>
  <si>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</si>
  <si>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</si>
  <si>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</si>
  <si>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</si>
  <si>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</si>
  <si>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</si>
  <si>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</si>
  <si>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</si>
  <si>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</si>
  <si>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</si>
  <si>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</si>
  <si>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</si>
  <si>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</si>
  <si>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</si>
  <si>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</si>
  <si>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</si>
  <si>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</si>
  <si>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</si>
  <si>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</si>
  <si>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</si>
  <si>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</si>
  <si>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</si>
  <si>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</si>
  <si>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</si>
  <si>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</si>
  <si>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</si>
  <si>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</si>
  <si>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</si>
  <si>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</si>
  <si>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</si>
  <si>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</si>
  <si>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</si>
  <si>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</si>
  <si>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</si>
  <si>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</si>
  <si>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</si>
  <si>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</si>
  <si>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</si>
  <si>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</si>
  <si>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</si>
  <si>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</si>
  <si>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</si>
  <si>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</si>
  <si>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</si>
  <si>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</si>
  <si>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</si>
  <si>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</si>
  <si>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</si>
  <si>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</si>
  <si>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</si>
  <si>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</si>
  <si>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</si>
  <si>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</si>
  <si>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</si>
  <si>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</si>
  <si>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</si>
  <si>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</si>
  <si>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</si>
  <si>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</si>
  <si>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</si>
  <si>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</si>
  <si>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</si>
  <si>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</si>
  <si>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</si>
  <si>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</si>
  <si>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</si>
  <si>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</si>
  <si>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</si>
  <si>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</si>
  <si>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</si>
  <si>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</si>
  <si>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</si>
  <si>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</si>
  <si>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</si>
  <si>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</si>
  <si>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</si>
  <si>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</si>
  <si>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</si>
  <si>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</si>
  <si>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</si>
  <si>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</si>
  <si>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</si>
  <si>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</si>
  <si>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</si>
  <si>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</si>
  <si>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</si>
  <si>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</si>
  <si>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</si>
  <si>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</si>
  <si>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</si>
  <si>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</si>
  <si>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</si>
  <si>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</si>
  <si>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</si>
  <si>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</si>
  <si>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</si>
  <si>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</si>
  <si>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</si>
  <si>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</si>
  <si>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</si>
  <si>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</si>
  <si>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</si>
  <si>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</si>
  <si>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</si>
  <si>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</si>
  <si>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</si>
  <si>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</si>
  <si>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</si>
  <si>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</si>
  <si>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</si>
  <si>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</si>
  <si>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</si>
  <si>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</si>
  <si>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</si>
  <si>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</si>
  <si>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</si>
  <si>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</si>
  <si>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</si>
  <si>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</si>
  <si>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</si>
  <si>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</si>
  <si>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</si>
  <si>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</si>
  <si>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</si>
  <si>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</si>
  <si>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</si>
  <si>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</si>
  <si>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</si>
  <si>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</si>
  <si>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</si>
  <si>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</si>
  <si>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</si>
  <si>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</si>
  <si>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</si>
  <si>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</si>
  <si>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</si>
  <si>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</si>
  <si>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Единица измерения</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</si>
  <si>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</si>
  <si>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</si>
  <si>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</si>
  <si>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</si>
  <si>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</si>
  <si>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</si>
  <si>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</si>
  <si>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</si>
  <si>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</si>
  <si>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</si>
  <si>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</si>
  <si>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</si>
  <si>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</si>
  <si>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</si>
  <si>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</si>
  <si>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</si>
  <si>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</si>
  <si>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</si>
  <si>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</si>
  <si>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</si>
  <si>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</si>
  <si>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</si>
  <si>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</si>
  <si>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</si>
  <si>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</si>
  <si>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</si>
  <si>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</si>
  <si>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</si>
  <si>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</si>
  <si>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</si>
  <si>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</si>
  <si>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</si>
  <si>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</si>
  <si>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</si>
  <si>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</si>
  <si>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</si>
  <si>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</si>
  <si>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</si>
  <si>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</si>
  <si>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</si>
  <si>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</si>
  <si>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</si>
  <si>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</si>
  <si>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</si>
  <si>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</si>
  <si>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</si>
  <si>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</si>
  <si>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</si>
  <si>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</si>
  <si>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</si>
  <si>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</si>
  <si>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</si>
  <si>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</si>
  <si>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</si>
  <si>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</si>
  <si>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</si>
  <si>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</si>
  <si>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</si>
  <si>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</si>
  <si>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</si>
  <si>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</si>
  <si>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</si>
  <si>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</si>
  <si>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</si>
  <si>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</si>
  <si>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</si>
  <si>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</si>
  <si>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</si>
  <si>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</si>
  <si>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</si>
  <si>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</si>
  <si>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</si>
  <si>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</si>
  <si>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</si>
  <si>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</si>
  <si>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</si>
  <si>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</si>
  <si>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</si>
  <si>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</si>
  <si>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</si>
  <si>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</si>
  <si>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</si>
  <si>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</si>
  <si>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размерженный МР</t>
  </si>
  <si>
    <t>флаг используемости территории на листе Перечень тарифов</t>
  </si>
  <si>
    <t>копия территорий</t>
  </si>
  <si>
    <t>МР (ОКТМО)</t>
  </si>
  <si>
    <t>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</si>
  <si>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</si>
  <si>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</si>
  <si>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</si>
  <si>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</si>
  <si>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</si>
  <si>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</si>
  <si>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</si>
  <si>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</si>
  <si>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</si>
  <si>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</si>
  <si>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</si>
  <si>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</si>
  <si>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</si>
  <si>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</si>
  <si>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</si>
  <si>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</si>
  <si>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</si>
  <si>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</si>
  <si>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</si>
  <si>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</si>
  <si>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</si>
  <si>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</si>
  <si>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</si>
  <si>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</si>
  <si>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</si>
  <si>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</si>
  <si>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</si>
  <si>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</si>
  <si>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</si>
  <si>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</si>
  <si>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</si>
  <si>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</si>
  <si>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</si>
  <si>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</si>
  <si>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</si>
  <si>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</si>
  <si>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</si>
  <si>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</si>
  <si>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</si>
  <si>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</si>
  <si>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</si>
  <si>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</si>
  <si>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</si>
  <si>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</si>
  <si>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</si>
  <si>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</si>
  <si>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</si>
  <si>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</si>
  <si>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</si>
  <si>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</si>
  <si>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</si>
  <si>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</si>
  <si>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</si>
  <si>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</si>
  <si>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</si>
  <si>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</si>
  <si>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</si>
  <si>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</si>
  <si>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</si>
  <si>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</si>
  <si>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</si>
  <si>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</si>
  <si>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</si>
  <si>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</si>
  <si>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</si>
  <si>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</si>
  <si>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</si>
  <si>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</si>
  <si>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</si>
  <si>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</si>
  <si>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</si>
  <si>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</si>
  <si>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</si>
  <si>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</si>
  <si>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</si>
  <si>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</si>
  <si>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</si>
  <si>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</si>
  <si>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</si>
  <si>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</si>
  <si>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</si>
  <si>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</si>
  <si>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Отчётный период (год)</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</si>
  <si>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</si>
  <si>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</si>
  <si>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</si>
  <si>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</si>
  <si>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Перечень муниципальных районов и муниципальных образований (территорий оказания услуг)</t>
  </si>
  <si>
    <t>Территория оказания услуг</t>
  </si>
  <si>
    <t>Добавить территорию оказания услуг</t>
  </si>
  <si>
    <t>Информация, подлежащая раскрытию</t>
  </si>
  <si>
    <t>Способ приобретения</t>
  </si>
  <si>
    <t>Средневзвешенная стоимость 1 кВт.ч (с учетом мощности)</t>
  </si>
  <si>
    <t>Расходы на оплату труда основного производственного персонала</t>
  </si>
  <si>
    <t>Отчисления на социальные нужды основного производственного персонала</t>
  </si>
  <si>
    <t>Расходы на оплату труда административно-управленческого персонала</t>
  </si>
  <si>
    <t>Расходы на амортизацию основных производственных средств</t>
  </si>
  <si>
    <t>Расходы на аренду имущества, используемого для осуществления регулируемого вида деятельности</t>
  </si>
  <si>
    <t>Расходы на текущий ремонт</t>
  </si>
  <si>
    <t>Расходы на капитальный ремонт</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</si>
  <si>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</si>
  <si>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SUM_CALC</t>
  </si>
  <si>
    <t>Добавить прочие расходы</t>
  </si>
  <si>
    <t>Чистая прибыль, полученная от регулируемого вида деятельности, в том числе:</t>
  </si>
  <si>
    <t>Изменение стоимости основных фондов, в том числе:</t>
  </si>
  <si>
    <t>Годовая бухгалтерская отчетность, включая бухгалтерский баланс и приложения к нему</t>
  </si>
  <si>
    <t>9</t>
  </si>
  <si>
    <t>10</t>
  </si>
  <si>
    <t>11</t>
  </si>
  <si>
    <t>12</t>
  </si>
  <si>
    <t>Среднесписочная численность основного производственного персонала</t>
  </si>
  <si>
    <t>Реквизиты договора</t>
  </si>
  <si>
    <t>Наименование товара/услуги</t>
  </si>
  <si>
    <t>Объем приобретенных товаров, услуг</t>
  </si>
  <si>
    <t>Единица измерения объема</t>
  </si>
  <si>
    <t>Доля расходов, % (от суммы расходов по указанной статье)</t>
  </si>
  <si>
    <t>Добавить мероприятие</t>
  </si>
  <si>
    <t>Дата утверждения инвестиционной программы</t>
  </si>
  <si>
    <t>Наименование органа местного самоуправления, согласовавшего инвестиционную программу</t>
  </si>
  <si>
    <t>8.0</t>
  </si>
  <si>
    <t>i</t>
  </si>
  <si>
    <t>Добавить источники</t>
  </si>
  <si>
    <t>8.1</t>
  </si>
  <si>
    <t>Добавить год</t>
  </si>
  <si>
    <t>Целевые показатели инвестиционной программы</t>
  </si>
  <si>
    <t>9.1</t>
  </si>
  <si>
    <t>Срок окупаемости</t>
  </si>
  <si>
    <t>лет</t>
  </si>
  <si>
    <t>9.1.1</t>
  </si>
  <si>
    <t>Факт</t>
  </si>
  <si>
    <t>9.1.2</t>
  </si>
  <si>
    <t>План</t>
  </si>
  <si>
    <t>9.2</t>
  </si>
  <si>
    <t>Перебои в снабжении потребителей</t>
  </si>
  <si>
    <t>9.2.1</t>
  </si>
  <si>
    <t>9.2.2</t>
  </si>
  <si>
    <t>9.3</t>
  </si>
  <si>
    <t>Продолжительность (бесперебойность) поставки товаров и услуг</t>
  </si>
  <si>
    <t>9.3.1</t>
  </si>
  <si>
    <t>9.3.2</t>
  </si>
  <si>
    <t>9.4</t>
  </si>
  <si>
    <t>%</t>
  </si>
  <si>
    <t>9.4.1</t>
  </si>
  <si>
    <t>9.4.2</t>
  </si>
  <si>
    <t>9.5</t>
  </si>
  <si>
    <t>9.5.1</t>
  </si>
  <si>
    <t>9.5.2</t>
  </si>
  <si>
    <t>9.6</t>
  </si>
  <si>
    <t>9.6.1</t>
  </si>
  <si>
    <t>9.6.2</t>
  </si>
  <si>
    <t>9.7</t>
  </si>
  <si>
    <t>9.7.1</t>
  </si>
  <si>
    <t>9.7.2</t>
  </si>
  <si>
    <t>9.8</t>
  </si>
  <si>
    <t>9.8.1</t>
  </si>
  <si>
    <t>9.8.2</t>
  </si>
  <si>
    <t>9.9</t>
  </si>
  <si>
    <t>9.9.1</t>
  </si>
  <si>
    <t>9.9.2</t>
  </si>
  <si>
    <t>9.10</t>
  </si>
  <si>
    <t>Обеспеченность потребления товаров и услуг приборами учета</t>
  </si>
  <si>
    <t>9.10.1</t>
  </si>
  <si>
    <t>9.10.2</t>
  </si>
  <si>
    <t>Добавить показатель</t>
  </si>
  <si>
    <t>print</t>
  </si>
  <si>
    <t>10.0</t>
  </si>
  <si>
    <t>10.1</t>
  </si>
  <si>
    <t>3.2</t>
  </si>
  <si>
    <t>Дата сдачи годового бухгалтерского баланса в налоговые органы</t>
  </si>
  <si>
    <t>х</t>
  </si>
  <si>
    <t>тыс. руб.</t>
  </si>
  <si>
    <t>Указывается суммарная себестоимость производимых товаров.</t>
  </si>
  <si>
    <t>Себестоимость производимых товаров (оказываемых услуг) по регулируемому виду деятельности, включая:</t>
  </si>
  <si>
    <t>руб.</t>
  </si>
  <si>
    <t>тыс. кВт·ч</t>
  </si>
  <si>
    <t>3.3</t>
  </si>
  <si>
    <t>3.4</t>
  </si>
  <si>
    <t>Расходы на покупаемую электрическую энергию (мощность), используемую в технологическом процессе:</t>
  </si>
  <si>
    <t>3.5</t>
  </si>
  <si>
    <t>3.6</t>
  </si>
  <si>
    <t>3.7</t>
  </si>
  <si>
    <t>3.8</t>
  </si>
  <si>
    <t>Общепроизводственные расходы, в том числе:</t>
  </si>
  <si>
    <t>Указывается общая сумма общепроизводственных расходов.</t>
  </si>
  <si>
    <t>Указываются расходы на текущий ремонт, отнесенные к общепроизводственным расходам.</t>
  </si>
  <si>
    <t>Общехозяйственные расходы, в том числе:</t>
  </si>
  <si>
    <t>3.9</t>
  </si>
  <si>
    <t>Указывается общая сумма общехозяйственных расходов.</t>
  </si>
  <si>
    <t>Указываются расходы на текущий ремонт, отнесенные к общехозяйственным расходам.</t>
  </si>
  <si>
    <t>Указываются расходы на капитальный ремонт, отнесенные к общехозяйственным расходам.</t>
  </si>
  <si>
    <t>Расходы на капитальный и текущий ремонт основных производственных средств</t>
  </si>
  <si>
    <t>3.10</t>
  </si>
  <si>
    <t>3.11</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</si>
  <si>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</si>
  <si>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3.12</t>
  </si>
  <si>
    <t>Прочие расходы, которые подлежат отнесению на регулируемые виды деятельности, в том числе:</t>
  </si>
  <si>
    <t>Указываются прочие расходы, которые подлежат отнесению на регулируемые виды деятельности в соответствии с законодательством в сфере водоснабжения и водоотведения.</t>
  </si>
  <si>
    <t>В случае наличия нескольких видов прочих расходов информация указывается в отдельных строках.</t>
  </si>
  <si>
    <t>5.2</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</si>
  <si>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</si>
  <si>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</si>
  <si>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</si>
  <si>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5.1.1</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</si>
  <si>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</si>
  <si>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</si>
  <si>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</si>
  <si>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регулируемому виду деятельности</t>
  </si>
  <si>
    <t>тыс. куб. м</t>
  </si>
  <si>
    <t>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которой превышает 80 процентов совокупной выручки за отчетный год.</t>
  </si>
  <si>
    <t>Указывается показатель использования по производственному объекту как процент объем перекачки по отношению к пиковому дню отчетного года.</t>
  </si>
  <si>
    <t>Информация о расходах на капитальный и текущий ремонт основных производственных средств, расходах на услуги производственного характера</t>
  </si>
  <si>
    <t>et_List05_4</t>
  </si>
  <si>
    <t>NOTSHOW</t>
  </si>
  <si>
    <t>Добавить поставщика</t>
  </si>
  <si>
    <t>Добавить товар/услугу</t>
  </si>
  <si>
    <t>Добавить способ</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</si>
  <si>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</si>
  <si>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</si>
  <si>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</si>
  <si>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</si>
  <si>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Указывается информация отдельно по организациям, сумма оплаты услуг которых превышает 20% суммы расходов на капитальный и текущий ремонт основных производственных средства.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
</t>
  </si>
  <si>
    <t>Указывается информация отдельно по организациям, сумма оплаты услуг которых превышает 20% суммы расходов на услуги производственного характера.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t>
  </si>
  <si>
    <t>\</t>
  </si>
  <si>
    <t>Стоимость, тыс. руб.</t>
  </si>
  <si>
    <t>1.1</t>
  </si>
  <si>
    <t>Итого по поставщику, в том числе</t>
  </si>
  <si>
    <t>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</si>
  <si>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ед. на км</t>
  </si>
  <si>
    <t>ед.</t>
  </si>
  <si>
    <t>Доля исполненных в срок договоров о подключении</t>
  </si>
  <si>
    <t>Указывается процент общего количества заключенных договоров о подключении.</t>
  </si>
  <si>
    <t>Средняя продолжительность рассмотрения заявлений о подключении</t>
  </si>
  <si>
    <t>дн.</t>
  </si>
  <si>
    <t>Указывается ссылка на документ, предварительно загруженный в хранилище файлов ФГИС ЕИАС.</t>
  </si>
  <si>
    <r>
      <t>Информация об инвестиционных программах регулируемой организации</t>
    </r>
    <r>
      <rPr>
        <vertAlign val="superscript"/>
        <sz val="10"/>
        <rFont val="Tahoma"/>
        <family val="2"/>
        <charset val="204"/>
      </rPr>
      <t>1</t>
    </r>
  </si>
  <si>
    <t>Информация раскрывается в случае, если регулируемая организация выполняет или планирует выполнение инвестиционной программы в отчетном периоде.</t>
  </si>
  <si>
    <t>В случае выполнения нескольких мероприятий информация по каждому из них указывается в отдельной колонке</t>
  </si>
  <si>
    <r>
      <t>Мероприятие</t>
    </r>
    <r>
      <rPr>
        <vertAlign val="superscript"/>
        <sz val="9"/>
        <rFont val="Tahoma"/>
        <family val="2"/>
        <charset val="204"/>
      </rPr>
      <t>2</t>
    </r>
  </si>
  <si>
    <t>Инвестиционная программа в целом</t>
  </si>
  <si>
    <t>Наименование инвестиционной программы/мероприятия</t>
  </si>
  <si>
    <t>Дата изменения инвестиционной программы</t>
  </si>
  <si>
    <t>Цель инвестиционной программы</t>
  </si>
  <si>
    <t>Цель инвестиционной программы определяется из перечня: Автоматизация (с уменьшением штата); Уменьшение удельных затрат (повышение коэффициента полезного действия); Уменьшение издержек на производство; Снижение аварийности; Прочее
Возможен выбор нескольких пунктов.</t>
  </si>
  <si>
    <t>Дата изменения инвестиционной программы указывается (в случае наличия изменения) в виде «ДД.ММ.ГГГГ».</t>
  </si>
  <si>
    <t>Дата утверждения инвестиционной программы указывается в виде «ДД.ММ.ГГГГ».</t>
  </si>
  <si>
    <t>Наименование уполномоченного органа, утвердившего программу</t>
  </si>
  <si>
    <t>Указывается уполномоченный в соответствии с законодательством Российской Федерации орган власти, утвердивший инвестиционную программу.</t>
  </si>
  <si>
    <t>Срок начала реализации инвестиционной программы/мероприятия</t>
  </si>
  <si>
    <t>Срок начала реализации инвестиционной программы/мероприятия указывается в виде «ДД.ММ.ГГГГ».</t>
  </si>
  <si>
    <t>Срок окончания реализации инвестиционной программы/мероприятия</t>
  </si>
  <si>
    <t>Срок окончания реализации инвестиционной программы/мероприятия указывается в виде «ДД.ММ.ГГГГ».</t>
  </si>
  <si>
    <t>Потребность в финансовых средствах, необходимых для реализации инвестиционной программы, в том числе с разбивкой по годам, мероприятиям и источникам финансирования инвестиционной программы:</t>
  </si>
  <si>
    <t>Указывается суммарная потребность в финансовых средствах, необходимых для реализации инвестиционной программы, по всем источникам финансирования.</t>
  </si>
  <si>
    <t>Год реализации инвестиционной программы/мероприятия должен содержаться в сроке реализации инвестиционной программы, определенном в пунктах 6 и 7 данной формы.
В случае реализации инвестиционной программы/мероприятия в течение нескольких лет информация по каждому году указывается в отдельных строках.</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</si>
  <si>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</si>
  <si>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Источники финансирования
/source_of_funding/</t>
  </si>
  <si>
    <t>кредиты банков</t>
  </si>
  <si>
    <t>кредиты иностранных банков</t>
  </si>
  <si>
    <t>федеральный бюджет</t>
  </si>
  <si>
    <t>бюджет муниципального образования</t>
  </si>
  <si>
    <t>амортизация</t>
  </si>
  <si>
    <t>инвестиционная надбавка к тарифу</t>
  </si>
  <si>
    <t>прочие средства</t>
  </si>
  <si>
    <t>заемные средства др. организаций</t>
  </si>
  <si>
    <t>бюджет субъекта Российской Федерации</t>
  </si>
  <si>
    <t>средства внебюджетных фондов</t>
  </si>
  <si>
    <t>прибыль, направленная на инвестиции</t>
  </si>
  <si>
    <t>плата за подключение (технологическое присоединение)</t>
  </si>
  <si>
    <t>час./чел.</t>
  </si>
  <si>
    <t>час./день</t>
  </si>
  <si>
    <t xml:space="preserve">Доля потерь и неучтенного потребления </t>
  </si>
  <si>
    <t>Численность населения, получающего услуги данной организации</t>
  </si>
  <si>
    <t>Удельное водопотребление</t>
  </si>
  <si>
    <t>Количество аварий</t>
  </si>
  <si>
    <t>Производительность труда</t>
  </si>
  <si>
    <t>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</si>
  <si>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</si>
  <si>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фактическое значение отношения количества часов предоставления услуг к количеству календарных дней в отчетном периоде.</t>
  </si>
  <si>
    <t>Указывается плановое значение отношения количества часов предоставления услуг к количеству календарных дней в отчетном периоде.</t>
  </si>
  <si>
    <t>Указывается фактическое значение доли потерь и неучтенного потребления воды в общем объеме воды, поданной в водопроводную сеть в отчетном периоде.</t>
  </si>
  <si>
    <t>Указывается плановое значение доли потерь и неучтенного потребления воды в общем объеме воды, поданной в водопроводную сеть в отчетном периоде.</t>
  </si>
  <si>
    <t>Указывается фактическое значение объема потребления воды в расчете на одного человека, получающего услуги организации в отчетном периоде.</t>
  </si>
  <si>
    <t>Указывается плановое значение объема потребления воды в расчете на одного человека, получающего услуги организации в отчетном периоде.</t>
  </si>
  <si>
    <t>Указывается фактическое значение отношения количества аварий на системах коммунальной инфраструктуры к протяженности сетей в отчетном периоде.</t>
  </si>
  <si>
    <t>Указывается плановое значение отношения количества аварий на системах коммунальной инфраструктуры к протяженности сетей в отчетном периоде.</t>
  </si>
  <si>
    <t>В случае наличия дополнительных целевых показателей инвестиционной программы информация по ним указывается в отдельных строках.</t>
  </si>
  <si>
    <t>Указывается фактическое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</si>
  <si>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Использование инвестиционных средств за отчетный период</t>
  </si>
  <si>
    <t>Использовано инвестиционных средств всего в отчетном периоде, в том числе:</t>
  </si>
  <si>
    <t>Указывается сумма использованных инвестиционных средства по всем источникам финансирования в отчетном периоде.</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</si>
  <si>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</si>
  <si>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Указывается сумма использованных инвестиционных средств в I квартале отчетного периода по всем источникам финансирования.</t>
  </si>
  <si>
    <t>Указывается сумма использованных инвестиционных средств в II квартале отчетного периода по всем источникам финансирования.</t>
  </si>
  <si>
    <t>Указывается сумма использованных инвестиционных средств в III квартале отчетного периода по всем источникам финансирования.</t>
  </si>
  <si>
    <t>Указывается сумма использованных инвестиционных средств в IV квартале отчетного периода по всем источникам финансирования.</t>
  </si>
  <si>
    <t>чел.</t>
  </si>
  <si>
    <t>куб. м/чел.</t>
  </si>
  <si>
    <t>ед./км</t>
  </si>
  <si>
    <t>тыс. руб./чел.</t>
  </si>
  <si>
    <t>4.0</t>
  </si>
  <si>
    <t>цель инвестиционной программы /kind_of_purchase_method/</t>
  </si>
  <si>
    <t>цель инвестиционной программы /objective_of_IPR/</t>
  </si>
  <si>
    <t>автоматизация (с уменьшением штата)</t>
  </si>
  <si>
    <t>уменьшение удельных затрат (повышение КПД)</t>
  </si>
  <si>
    <t>уменьшение издержек на производство</t>
  </si>
  <si>
    <t>снижение аварийности</t>
  </si>
  <si>
    <t>прочее</t>
  </si>
  <si>
    <t>modfrmSelectData</t>
  </si>
  <si>
    <t>modList06</t>
  </si>
  <si>
    <t>modList05</t>
  </si>
  <si>
    <t>modList08</t>
  </si>
  <si>
    <t>Информация об инвестиционных программах регулируемой организации</t>
  </si>
  <si>
    <t>FAS.JKH.OPEN.INFO.BALANCE.HVS</t>
  </si>
  <si>
    <t>человек</t>
  </si>
  <si>
    <t>Торги/аукционы</t>
  </si>
  <si>
    <t>Прямые договора без торгов</t>
  </si>
  <si>
    <t>Прочее</t>
  </si>
  <si>
    <t>отсутствует</t>
  </si>
  <si>
    <t>Дифференциация по территориям и системам коммунальной инфраструктуры применяется для инвестиционных программ</t>
  </si>
  <si>
    <t>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регулируемого вида деятельности)</t>
  </si>
  <si>
    <t>Выручка от регулируемой деятельности по виду деятельности</t>
  </si>
  <si>
    <t>3.13</t>
  </si>
  <si>
    <t>Указываются расходы на капитальный ремонт, отнесенные к общепроизводственным расходам</t>
  </si>
  <si>
    <t>Указывается общая сумма прочих расходов, которые подлежат отнесению на регулируемые виды деятельности в соответствии с законодательством в сфере водоснабжения и водоотведения.</t>
  </si>
  <si>
    <t>3.16</t>
  </si>
  <si>
    <t>3.16.0</t>
  </si>
  <si>
    <t>Указывается общая сумма чистой прибыли, полученной от регулируемого вида деятельности.</t>
  </si>
  <si>
    <t>Указывается общее изменение стоимости основных фондов.</t>
  </si>
  <si>
    <t>Указываются общее изменение стоимости основных фондов за счет их ввода в эксплуатацию и вывода из эксплуатации.</t>
  </si>
  <si>
    <t>Указываются изменение стоимости основных фондов за счет их ввода в эксплуатацию.</t>
  </si>
  <si>
    <t>Указываются изменение стоимости основных фондов за счет их вывода из эксплуатации.</t>
  </si>
  <si>
    <t>-</t>
  </si>
  <si>
    <t>кВт.ч/куб. м</t>
  </si>
  <si>
    <t>Указывается фактическое значение расхода электроэнергии на производство и поставку в отчетном периоде.</t>
  </si>
  <si>
    <t>Указывается плановое значение расхода электроэнергии на производство и поставку в отчетном периоде.</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</si>
  <si>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водоотведения и (или) очистки сточных вод</t>
  </si>
  <si>
    <t>Применяется дифференциация тарифа по централизованным системам водоотведения?</t>
  </si>
  <si>
    <t>Информация по скольким централизованным системам водоотведения будет заполнена в шаблоне?</t>
  </si>
  <si>
    <t>О результатах технического обследования централизованных систем водоотведения и (или) очистки сточных вод, в том числе:</t>
  </si>
  <si>
    <t>о фактических значениях показателей технико-экономического состояния централизованных систем водоотведения и (или) очистки сточных вод, включая значения показателей физического износа и энергетической эффективности объектов централизованных систем водоотведения и (или) очистки сточных вод.</t>
  </si>
  <si>
    <t>Указывается фактическое значение численности населения, проживающего в многоквартирных и жилых домах, подключенных к системе водоотведения и (или) очистки сточных вод в отчетном периоде.</t>
  </si>
  <si>
    <t>Указывается плановое значение численности населения, проживающего в многоквартирных и жилых домах, подключенных к системе водоотведения и (или) очистки сточных вод в отчетном периоде.</t>
  </si>
  <si>
    <t>Форма 3.5.1</t>
  </si>
  <si>
    <t>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регулируемой деятельности)</t>
  </si>
  <si>
    <t>Форма 3.5.2</t>
  </si>
  <si>
    <t>Форма 3.6</t>
  </si>
  <si>
    <t>Форма 3.7</t>
  </si>
  <si>
    <t>Указывается календарная дата сдачи бухгалтерского баланса в налоговые органы в случае, если организация сдает бухгалтерский баланс в налоговые органы по виду регулируемой деятельности, в отношении которого размещаются данные. Дата указывается в виде «ДД.ММ.ГГГГ».</t>
  </si>
  <si>
    <t>Указывается выручка от регулируемой деятельности по виду деятельности в сфере водоотведения.</t>
  </si>
  <si>
    <t>Расходы на оплату услуг по приему, транспортировке и очистке сточных вод другими организациями</t>
  </si>
  <si>
    <t>3.2.1</t>
  </si>
  <si>
    <t>3.2.2</t>
  </si>
  <si>
    <t>Объем приобретаемой электрической энергии</t>
  </si>
  <si>
    <t>Расходы на хим. реагенты, используемые в технологическом процессе</t>
  </si>
  <si>
    <t>Отчисления на социальные нужды административно-управленческого персонала</t>
  </si>
  <si>
    <t>3.10.1</t>
  </si>
  <si>
    <t>3.10.2</t>
  </si>
  <si>
    <t>3.11.1</t>
  </si>
  <si>
    <t>3.11.2</t>
  </si>
  <si>
    <t>Объем сточных вод, принятых от потребителей оказываемых услуг</t>
  </si>
  <si>
    <t>Объем сточных вод, принятых от других регулируемых организаций в сфере водоотведения и (или) очистки сточных вод</t>
  </si>
  <si>
    <t>Объем сточных вод, пропущенных через очистные сооружения</t>
  </si>
  <si>
    <t>Показатель аварийности на канализационных сетях</t>
  </si>
  <si>
    <t>Количество засоров на самотечных сетях</t>
  </si>
  <si>
    <t>Указывается количество засоров на самотечных сетях.</t>
  </si>
  <si>
    <t>Указывается количество любых нарушений на канализационных сетях.</t>
  </si>
  <si>
    <t>Общее количество проведенных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</si>
  <si>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</si>
  <si>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</si>
  <si>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</si>
  <si>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</si>
  <si>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</si>
  <si>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фосфаты (по Р)</t>
  </si>
  <si>
    <t>нефтепродукты</t>
  </si>
  <si>
    <t>микробиология</t>
  </si>
  <si>
    <t>Количество проведенных проб, выявивших несоответствие очищенных (частично очищенных) сточных вод санитарным нормам (предельно допустимой концентрации) на сбросе очищенных (частично очищенных) сточных вод:</t>
  </si>
  <si>
    <t>Указывается суммарное количество проведенных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</si>
  <si>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4.2</t>
  </si>
  <si>
    <t>4.3</t>
  </si>
  <si>
    <t>4.4</t>
  </si>
  <si>
    <t>4.5</t>
  </si>
  <si>
    <t>4.6</t>
  </si>
  <si>
    <t>4.7</t>
  </si>
  <si>
    <t>7.1</t>
  </si>
  <si>
    <t>О нормативах допустимых сбросов веществ и микроорганизмов в водные объекты, установленных для объектов централизованных систем водоотведения, эксплуатируемых регулируемой организацией, в соответствии с законодательством Российской Федерации об охране окружающей среды (о лимитах на сбросы загрязняющих веществ и микроорганизмов, установленных для объектов централизованных систем водоотведения, эксплуатируемых регулируемой организацией,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</si>
  <si>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</si>
  <si>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Удельный расход электроэнергии</t>
  </si>
  <si>
    <t>Указывается плановое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</si>
  <si>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Форма 1.0.1 | Форма 3.5.1</t>
  </si>
  <si>
    <t>Проверка доступных обновлений...</t>
  </si>
  <si>
    <t>Доступно обновление до версии 1.0.3</t>
  </si>
  <si>
    <t>Описание изменений: Версия 1.0.1
1. Исправление отображения листа 'Форма 3.7' при отсутствии у организации инвестиционной программы.
Версия 1.0.2
1. Корректировка формулы пункта 'Себестоимость производимых товаров (оказываемых услуг) по регулируемому виду деятельности' листа 'Форма 3.5.1'.
Версия 1.0.3
1. Корректировка ограничений пункта 'Среднесписочная численность основного производственного персонала' листа 'Форма 3.5.1'.</t>
  </si>
  <si>
    <t>Размер файла обновления: 349184 байт</t>
  </si>
  <si>
    <t>Подготовка к обновлению...</t>
  </si>
  <si>
    <t>Сохранение файла резервной копии: Y:\Шпагина\отчетность\стандарты раскрытия инфо\2018\4.факт 2018\1.шаблоны ЕИАС-2018 факт\1.ВиВ\1.BKP.xlsb</t>
  </si>
  <si>
    <t>Резервная копия создана: Y:\Шпагина\отчетность\стандарты раскрытия инфо\2018\4.факт 2018\1.шаблоны ЕИАС-2018 факт\1.ВиВ\1.BKP.xlsb</t>
  </si>
  <si>
    <t>Создание книги для установки обновлений...</t>
  </si>
  <si>
    <t>Файл обновления загружен: Y:\Шпагина\отчетность\стандарты раскрытия инфо\2018\4.факт 2018\1.шаблоны ЕИАС-2018 факт\1.ВиВ\UPDATE.FAS.JKH.OPEN.INFO.BALANCE.VO.TO.1.0.3.82.xls</t>
  </si>
  <si>
    <t>Обновление завершилось удачно! Шаблон FAS.JKH.OPEN.INFO.BALANCE.VO(v1.0.2).xlsb сохранен под именем 'FAS.JKH.OPEN.INFO.BALANCE.VO(v1.0.3).xlsb'</t>
  </si>
  <si>
    <t>Нет доступных обновлений для отчёта с кодом FAS.JKH.OPEN.INFO.BALANCE.VO!</t>
  </si>
  <si>
    <t>01.04.2019</t>
  </si>
  <si>
    <t>https://portal.eias.ru/Portal/DownloadPage.aspx?type=12&amp;guid=????????-????-????-????-????????????</t>
  </si>
  <si>
    <t>https://eias.fstrf.ru/disclo/get_file?p_guid=????????-????-????-????-????????????</t>
  </si>
  <si>
    <t>Водоотведение</t>
  </si>
  <si>
    <t>Транспортировка</t>
  </si>
  <si>
    <t>Подключение (технологическое присоединение) к централизованной системе водоотведения</t>
  </si>
  <si>
    <t>REGION_ID</t>
  </si>
  <si>
    <t>REGION_NAME</t>
  </si>
  <si>
    <t>RST_ORG_ID</t>
  </si>
  <si>
    <t>ORG_NAME</t>
  </si>
  <si>
    <t>INN_NAME</t>
  </si>
  <si>
    <t>KPP_NAME</t>
  </si>
  <si>
    <t>ORG_START_DATE</t>
  </si>
  <si>
    <t>ORG_END_DATE</t>
  </si>
  <si>
    <t>2645</t>
  </si>
  <si>
    <t>26320038</t>
  </si>
  <si>
    <t>АО "Аэропорт Рощино"</t>
  </si>
  <si>
    <t>7204660086</t>
  </si>
  <si>
    <t>720301001</t>
  </si>
  <si>
    <t>26375272</t>
  </si>
  <si>
    <t>АО "Водоканал"</t>
  </si>
  <si>
    <t>7205010267</t>
  </si>
  <si>
    <t>720501001</t>
  </si>
  <si>
    <t>26360435</t>
  </si>
  <si>
    <t>АО "ПРОДО Тюменский бройлер"</t>
  </si>
  <si>
    <t>7224005872</t>
  </si>
  <si>
    <t>722401001</t>
  </si>
  <si>
    <t>30391854</t>
  </si>
  <si>
    <t>АО "Терминал-Рощино"</t>
  </si>
  <si>
    <t>7204003620</t>
  </si>
  <si>
    <t>26776132</t>
  </si>
  <si>
    <t>АО "Тюменский электромеханический завод"</t>
  </si>
  <si>
    <t>7204003108</t>
  </si>
  <si>
    <t>30794853</t>
  </si>
  <si>
    <t>АО "ЮТэйр-Инжиниринг"</t>
  </si>
  <si>
    <t>7204002009</t>
  </si>
  <si>
    <t>720350001</t>
  </si>
  <si>
    <t>26360450</t>
  </si>
  <si>
    <t>АУ СОН Тюменской области центр "Красная гвоздика"</t>
  </si>
  <si>
    <t>7224037151</t>
  </si>
  <si>
    <t>19-10-2009 00:00:00</t>
  </si>
  <si>
    <t>26375269</t>
  </si>
  <si>
    <t>ГУП "Ямало-Ненецкий ОРЦ для детей с ограниченными возможностями и детей, состоящих на диспансерном учете "Большой Тараскуль"</t>
  </si>
  <si>
    <t>7204037749</t>
  </si>
  <si>
    <t>28147556</t>
  </si>
  <si>
    <t>ЗАО "Птицефабрика "Пышминская"</t>
  </si>
  <si>
    <t>7224006227</t>
  </si>
  <si>
    <t>28147584</t>
  </si>
  <si>
    <t>ИП Скачков В.К.</t>
  </si>
  <si>
    <t>720412296704</t>
  </si>
  <si>
    <t>26433355</t>
  </si>
  <si>
    <t>Каскаринское МУП ЖКХ</t>
  </si>
  <si>
    <t>7224011989</t>
  </si>
  <si>
    <t>26375280</t>
  </si>
  <si>
    <t>МП "Городские водопроводно-канализационные сети"</t>
  </si>
  <si>
    <t>7207000761</t>
  </si>
  <si>
    <t>720701001</t>
  </si>
  <si>
    <t>26375361</t>
  </si>
  <si>
    <t>МП "Демьянское КП"</t>
  </si>
  <si>
    <t>7225004624</t>
  </si>
  <si>
    <t>722501001</t>
  </si>
  <si>
    <t>26375362</t>
  </si>
  <si>
    <t>МП "Ивановское КП"</t>
  </si>
  <si>
    <t>7225004649</t>
  </si>
  <si>
    <t>28003540</t>
  </si>
  <si>
    <t>МП "Стройсервис"</t>
  </si>
  <si>
    <t>7229008997</t>
  </si>
  <si>
    <t>722901001</t>
  </si>
  <si>
    <t>26433646</t>
  </si>
  <si>
    <t>МУЖЭП с.Онохино</t>
  </si>
  <si>
    <t>7224031897</t>
  </si>
  <si>
    <t>26433392</t>
  </si>
  <si>
    <t>МУП "Новотарманское ПЖЭРП"</t>
  </si>
  <si>
    <t>7224033358</t>
  </si>
  <si>
    <t>26375296</t>
  </si>
  <si>
    <t>МУП "Ремжилстройсервис"</t>
  </si>
  <si>
    <t>7212004641</t>
  </si>
  <si>
    <t>720601001</t>
  </si>
  <si>
    <t>26375354</t>
  </si>
  <si>
    <t>МУП "Чикча"</t>
  </si>
  <si>
    <t>7224036662</t>
  </si>
  <si>
    <t>28277194</t>
  </si>
  <si>
    <t>МУП ЖКХ "Заречье"</t>
  </si>
  <si>
    <t>7207012950</t>
  </si>
  <si>
    <t>27915687</t>
  </si>
  <si>
    <t>МУП ЖКХ Тобольского района</t>
  </si>
  <si>
    <t>7206045872</t>
  </si>
  <si>
    <t>26375345</t>
  </si>
  <si>
    <t>МУП ЖКХ п.Боровский</t>
  </si>
  <si>
    <t>7224002712</t>
  </si>
  <si>
    <t>30355572</t>
  </si>
  <si>
    <t>Муниципальное предприятие "Туртасское коммунальное предприятие Уватского муниципального района"</t>
  </si>
  <si>
    <t>7206042208</t>
  </si>
  <si>
    <t>28821857</t>
  </si>
  <si>
    <t>ОАО "Аэропорт Сургут"</t>
  </si>
  <si>
    <t>8602060523</t>
  </si>
  <si>
    <t>720343001</t>
  </si>
  <si>
    <t>26320027</t>
  </si>
  <si>
    <t>ОАО ТТК "КРОСНО"</t>
  </si>
  <si>
    <t>7203001250</t>
  </si>
  <si>
    <t>26628859</t>
  </si>
  <si>
    <t>ООО "Голышмановотеплоцентр"</t>
  </si>
  <si>
    <t>7214009003</t>
  </si>
  <si>
    <t>721401001</t>
  </si>
  <si>
    <t>28-09-2010 00:00:00</t>
  </si>
  <si>
    <t>26320028</t>
  </si>
  <si>
    <t>ООО "ДСК-Энерго"</t>
  </si>
  <si>
    <t>7203144385</t>
  </si>
  <si>
    <t>26375294</t>
  </si>
  <si>
    <t>ООО "Коммуналсервис"</t>
  </si>
  <si>
    <t>7211005547</t>
  </si>
  <si>
    <t>721101001</t>
  </si>
  <si>
    <t>26375349</t>
  </si>
  <si>
    <t>ООО "МУП Винзилинское ЖКХ"</t>
  </si>
  <si>
    <t>7224030283</t>
  </si>
  <si>
    <t>26375350</t>
  </si>
  <si>
    <t>ООО "МУП Московское ЖКХ"</t>
  </si>
  <si>
    <t>7224030300</t>
  </si>
  <si>
    <t>26375352</t>
  </si>
  <si>
    <t>ООО "Ромист"</t>
  </si>
  <si>
    <t>7224032562</t>
  </si>
  <si>
    <t>722001001</t>
  </si>
  <si>
    <t>26375276</t>
  </si>
  <si>
    <t>ООО "СИБУР Тобольск"</t>
  </si>
  <si>
    <t>7206025040</t>
  </si>
  <si>
    <t>28858595</t>
  </si>
  <si>
    <t>ООО "Санаторий "Геолог"</t>
  </si>
  <si>
    <t>7224054816</t>
  </si>
  <si>
    <t>27356445</t>
  </si>
  <si>
    <t>ООО "Тавда-Уют"</t>
  </si>
  <si>
    <t>7224048202</t>
  </si>
  <si>
    <t>20-07-2010 00:00:00</t>
  </si>
  <si>
    <t>26375295</t>
  </si>
  <si>
    <t>ООО "Теплолюкс"</t>
  </si>
  <si>
    <t>7211005554</t>
  </si>
  <si>
    <t>26375283</t>
  </si>
  <si>
    <t>ООО "Теплосервис с. Абатское"</t>
  </si>
  <si>
    <t>7208003980</t>
  </si>
  <si>
    <t>26381312</t>
  </si>
  <si>
    <t>ООО "Тюмень Водоканал"</t>
  </si>
  <si>
    <t>7204095194</t>
  </si>
  <si>
    <t>26434973</t>
  </si>
  <si>
    <t>ООО "Червишевское ЖКХ"</t>
  </si>
  <si>
    <t>7224041334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</si>
  <si>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</si>
  <si>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</si>
  <si>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</si>
  <si>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</si>
  <si>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</si>
  <si>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26375346</t>
  </si>
  <si>
    <t>ПАО "Птицефабрика "Боровская"</t>
  </si>
  <si>
    <t>7224008030</t>
  </si>
  <si>
    <t>28792615</t>
  </si>
  <si>
    <t>ПАО "СУЭНКО"</t>
  </si>
  <si>
    <t>7205011944</t>
  </si>
  <si>
    <t>26867519</t>
  </si>
  <si>
    <t>ПАО "Фортум"</t>
  </si>
  <si>
    <t>7203162698</t>
  </si>
  <si>
    <t>745301001</t>
  </si>
  <si>
    <t>30357202</t>
  </si>
  <si>
    <t>Публичное акционерное общество "Тюменские моторостроители"</t>
  </si>
  <si>
    <t>7203001556</t>
  </si>
  <si>
    <t>26375620</t>
  </si>
  <si>
    <t>Свердловская дирекция по тепловодоснабжению - структурное подразделение центральной дирекции по тепловодоснабжению - филиала ОАО "РЖД"</t>
  </si>
  <si>
    <t>7708503727</t>
  </si>
  <si>
    <t>665931051</t>
  </si>
  <si>
    <t>26375342</t>
  </si>
  <si>
    <t>Сладковское МУП ЖКХ</t>
  </si>
  <si>
    <t>7221001460</t>
  </si>
  <si>
    <t>722101001</t>
  </si>
  <si>
    <t>26551012</t>
  </si>
  <si>
    <t>Тобольское УМН АО "Транснефть-Сибирь"</t>
  </si>
  <si>
    <t>7201000726</t>
  </si>
  <si>
    <t>720602001</t>
  </si>
  <si>
    <t>27580677</t>
  </si>
  <si>
    <t>Тюменское УМН АО "Транснефть-Сибирь"</t>
  </si>
  <si>
    <t>720302001</t>
  </si>
  <si>
    <t>28966128</t>
  </si>
  <si>
    <t>УЭСО АО "Транснефть-Сибирь"</t>
  </si>
  <si>
    <t>720343002</t>
  </si>
  <si>
    <t>26375268</t>
  </si>
  <si>
    <t>ФБУ "Центр реабилитации ФСС РФ "Тараскуль"</t>
  </si>
  <si>
    <t>7204013642</t>
  </si>
  <si>
    <t>30903763</t>
  </si>
  <si>
    <t>ФГБУ "ЦЖКУ" МИНОБОРОНЫ РОССИИ</t>
  </si>
  <si>
    <t>7729314745</t>
  </si>
  <si>
    <t>770101001</t>
  </si>
  <si>
    <t>30914574</t>
  </si>
  <si>
    <t>Филиал ФГБУ "ЦЖКУ" МИНОБОРОНЫ РОССИИ (по ЦВО)</t>
  </si>
  <si>
    <t>667043001</t>
  </si>
  <si>
    <t>26375366</t>
  </si>
  <si>
    <t>Юргинское МПП ЖКХ</t>
  </si>
  <si>
    <t>7227000960</t>
  </si>
  <si>
    <t>722701001</t>
  </si>
  <si>
    <t>28856006</t>
  </si>
  <si>
    <t>акционерное общество "Юграавиа"</t>
  </si>
  <si>
    <t>8601053210</t>
  </si>
  <si>
    <t>860101001</t>
  </si>
  <si>
    <t>№</t>
  </si>
  <si>
    <t>VO</t>
  </si>
  <si>
    <t>29.03.2019</t>
  </si>
  <si>
    <t>625007 г.Тюмень, ул. 30 лет Победы, 31</t>
  </si>
  <si>
    <t>Галиуллин Мугаммир Файзуллович</t>
  </si>
  <si>
    <t>Шпагина Ольга Валентиновна</t>
  </si>
  <si>
    <t>начальник отдела</t>
  </si>
  <si>
    <t>(3452) 520 454</t>
  </si>
  <si>
    <t>01.04.2019 13:48:39</t>
  </si>
  <si>
    <t>Абатский муниципальный район</t>
  </si>
  <si>
    <t>71603000</t>
  </si>
  <si>
    <t>Абатское</t>
  </si>
  <si>
    <t>71603402</t>
  </si>
  <si>
    <t>Банниковское</t>
  </si>
  <si>
    <t>71603410</t>
  </si>
  <si>
    <t>Болдыревское</t>
  </si>
  <si>
    <t>71603415</t>
  </si>
  <si>
    <t>Коневское</t>
  </si>
  <si>
    <t>71603430</t>
  </si>
  <si>
    <t>Ленинское</t>
  </si>
  <si>
    <t>71603435</t>
  </si>
  <si>
    <t>Майское</t>
  </si>
  <si>
    <t>71603440</t>
  </si>
  <si>
    <t>Назаровское</t>
  </si>
  <si>
    <t>71603445</t>
  </si>
  <si>
    <t>Ощепковское</t>
  </si>
  <si>
    <t>71603450</t>
  </si>
  <si>
    <t>Партизанское</t>
  </si>
  <si>
    <t>71603455</t>
  </si>
  <si>
    <t>Тушнолобовское</t>
  </si>
  <si>
    <t>71603460</t>
  </si>
  <si>
    <t>Шевыринское</t>
  </si>
  <si>
    <t>71603465</t>
  </si>
  <si>
    <t>Армизонский муниципальный район</t>
  </si>
  <si>
    <t>71605000</t>
  </si>
  <si>
    <t>Армизонское</t>
  </si>
  <si>
    <t>71605405</t>
  </si>
  <si>
    <t>Ивановское</t>
  </si>
  <si>
    <t>71605410</t>
  </si>
  <si>
    <t>Калмакское</t>
  </si>
  <si>
    <t>71605415</t>
  </si>
  <si>
    <t>Капралихинское</t>
  </si>
  <si>
    <t>71605420</t>
  </si>
  <si>
    <t>Красноорловское</t>
  </si>
  <si>
    <t>71605425</t>
  </si>
  <si>
    <t>Орловское</t>
  </si>
  <si>
    <t>71605430</t>
  </si>
  <si>
    <t>Прохоровское</t>
  </si>
  <si>
    <t>71605435</t>
  </si>
  <si>
    <t>Раздольское</t>
  </si>
  <si>
    <t>71605440</t>
  </si>
  <si>
    <t>Южно-Дубровинское</t>
  </si>
  <si>
    <t>71605445</t>
  </si>
  <si>
    <t>Аромашевский муниципальный район</t>
  </si>
  <si>
    <t>71607000</t>
  </si>
  <si>
    <t>Аромашевское</t>
  </si>
  <si>
    <t>71607405</t>
  </si>
  <si>
    <t>Кармацкое</t>
  </si>
  <si>
    <t>71607410</t>
  </si>
  <si>
    <t>Кротовское</t>
  </si>
  <si>
    <t>71607415</t>
  </si>
  <si>
    <t>Малиновское</t>
  </si>
  <si>
    <t>71607420</t>
  </si>
  <si>
    <t>Малоскарединское</t>
  </si>
  <si>
    <t>71607425</t>
  </si>
  <si>
    <t>Новоберезовское</t>
  </si>
  <si>
    <t>71607430</t>
  </si>
  <si>
    <t>Новопетровское</t>
  </si>
  <si>
    <t>71607435</t>
  </si>
  <si>
    <t>Русаковское</t>
  </si>
  <si>
    <t>71607440</t>
  </si>
  <si>
    <t>Слободчиковское</t>
  </si>
  <si>
    <t>71607445</t>
  </si>
  <si>
    <t>Сорочкинское</t>
  </si>
  <si>
    <t>71607450</t>
  </si>
  <si>
    <t>Юрминское</t>
  </si>
  <si>
    <t>71607455</t>
  </si>
  <si>
    <t>Бердюжский муниципальный район</t>
  </si>
  <si>
    <t>71610000</t>
  </si>
  <si>
    <t>Бердюжское</t>
  </si>
  <si>
    <t>71610410</t>
  </si>
  <si>
    <t>Зарословское</t>
  </si>
  <si>
    <t>71610420</t>
  </si>
  <si>
    <t>Истошинское</t>
  </si>
  <si>
    <t>71610430</t>
  </si>
  <si>
    <t>Мелехинское</t>
  </si>
  <si>
    <t>71610440</t>
  </si>
  <si>
    <t>Окуневское</t>
  </si>
  <si>
    <t>71610450</t>
  </si>
  <si>
    <t>Пегановское</t>
  </si>
  <si>
    <t>71610460</t>
  </si>
  <si>
    <t>Полозаозерское</t>
  </si>
  <si>
    <t>71610470</t>
  </si>
  <si>
    <t>Рямовское</t>
  </si>
  <si>
    <t>71610474</t>
  </si>
  <si>
    <t>Уктузское</t>
  </si>
  <si>
    <t>71610480</t>
  </si>
  <si>
    <t>Вагайский муниципальный район</t>
  </si>
  <si>
    <t>71613000</t>
  </si>
  <si>
    <t>Аксурское</t>
  </si>
  <si>
    <t>71613404</t>
  </si>
  <si>
    <t>Бегишевское</t>
  </si>
  <si>
    <t>71613412</t>
  </si>
  <si>
    <t>Вершинское</t>
  </si>
  <si>
    <t>71613416</t>
  </si>
  <si>
    <t>Дубровинское</t>
  </si>
  <si>
    <t>71613428</t>
  </si>
  <si>
    <t>Зареченское</t>
  </si>
  <si>
    <t>71613424</t>
  </si>
  <si>
    <t>Казанское</t>
  </si>
  <si>
    <t>71613456</t>
  </si>
  <si>
    <t>Карагайское</t>
  </si>
  <si>
    <t>71613432</t>
  </si>
  <si>
    <t>Касьяновское</t>
  </si>
  <si>
    <t>71613436</t>
  </si>
  <si>
    <t>Куларовское</t>
  </si>
  <si>
    <t>71613444</t>
  </si>
  <si>
    <t>Первовагайское</t>
  </si>
  <si>
    <t>71613460</t>
  </si>
  <si>
    <t>Первомайское</t>
  </si>
  <si>
    <t>71613464</t>
  </si>
  <si>
    <t>Птицкое</t>
  </si>
  <si>
    <t>71613468</t>
  </si>
  <si>
    <t>Супринское</t>
  </si>
  <si>
    <t>71613472</t>
  </si>
  <si>
    <t>Тукузское</t>
  </si>
  <si>
    <t>71613476</t>
  </si>
  <si>
    <t>Ушаковское</t>
  </si>
  <si>
    <t>71613480</t>
  </si>
  <si>
    <t>Фатеевское</t>
  </si>
  <si>
    <t>71613484</t>
  </si>
  <si>
    <t>Черноковское</t>
  </si>
  <si>
    <t>71613488</t>
  </si>
  <si>
    <t>Шестовское</t>
  </si>
  <si>
    <t>71613492</t>
  </si>
  <si>
    <t>Шишкинское</t>
  </si>
  <si>
    <t>71613408</t>
  </si>
  <si>
    <t>Викуловский муниципальный район</t>
  </si>
  <si>
    <t>71615000</t>
  </si>
  <si>
    <t>Балаганское</t>
  </si>
  <si>
    <t>71615404</t>
  </si>
  <si>
    <t>Березинское</t>
  </si>
  <si>
    <t>71615408</t>
  </si>
  <si>
    <t>Викуловское</t>
  </si>
  <si>
    <t>71615412</t>
  </si>
  <si>
    <t>Ермаковское</t>
  </si>
  <si>
    <t>71615416</t>
  </si>
  <si>
    <t>Калининское</t>
  </si>
  <si>
    <t>71615420</t>
  </si>
  <si>
    <t>Каргалинское</t>
  </si>
  <si>
    <t>71615424</t>
  </si>
  <si>
    <t>Коточиговское</t>
  </si>
  <si>
    <t>71615428</t>
  </si>
  <si>
    <t>Нововяткинское</t>
  </si>
  <si>
    <t>71615432</t>
  </si>
  <si>
    <t>Озернинское</t>
  </si>
  <si>
    <t>71615436</t>
  </si>
  <si>
    <t>Поддубровинское</t>
  </si>
  <si>
    <t>71615440</t>
  </si>
  <si>
    <t>Рябовское</t>
  </si>
  <si>
    <t>71615444</t>
  </si>
  <si>
    <t>Сартамское</t>
  </si>
  <si>
    <t>71615448</t>
  </si>
  <si>
    <t>Скрипкинское</t>
  </si>
  <si>
    <t>71615452</t>
  </si>
  <si>
    <t>Чуртанское</t>
  </si>
  <si>
    <t>71615456</t>
  </si>
  <si>
    <t>Голышмановский</t>
  </si>
  <si>
    <t>71702000</t>
  </si>
  <si>
    <t>Город Ишим</t>
  </si>
  <si>
    <t>71705000</t>
  </si>
  <si>
    <t>Исетский муниципальный район</t>
  </si>
  <si>
    <t>71624000</t>
  </si>
  <si>
    <t>Архангельское</t>
  </si>
  <si>
    <t>71624403</t>
  </si>
  <si>
    <t>Бархатовское</t>
  </si>
  <si>
    <t>71624405</t>
  </si>
  <si>
    <t>Бобылевское</t>
  </si>
  <si>
    <t>71624410</t>
  </si>
  <si>
    <t>Верхнебешкильское</t>
  </si>
  <si>
    <t>71624415</t>
  </si>
  <si>
    <t>Верхнеингальское</t>
  </si>
  <si>
    <t>71624417</t>
  </si>
  <si>
    <t>Денисовское</t>
  </si>
  <si>
    <t>71624420</t>
  </si>
  <si>
    <t>Исетское</t>
  </si>
  <si>
    <t>71624425</t>
  </si>
  <si>
    <t>Кировское</t>
  </si>
  <si>
    <t>71624427</t>
  </si>
  <si>
    <t>Коммунаровское</t>
  </si>
  <si>
    <t>71624430</t>
  </si>
  <si>
    <t>Красновское</t>
  </si>
  <si>
    <t>71624435</t>
  </si>
  <si>
    <t>Мининское</t>
  </si>
  <si>
    <t>71624440</t>
  </si>
  <si>
    <t>Рассветовское</t>
  </si>
  <si>
    <t>71624445</t>
  </si>
  <si>
    <t>Рафайловское</t>
  </si>
  <si>
    <t>71624450</t>
  </si>
  <si>
    <t>Слободобешкильское</t>
  </si>
  <si>
    <t>71624455</t>
  </si>
  <si>
    <t>Солобоевское</t>
  </si>
  <si>
    <t>71624460</t>
  </si>
  <si>
    <t>Шороховское</t>
  </si>
  <si>
    <t>71624465</t>
  </si>
  <si>
    <t>Ишимский муниципальный район</t>
  </si>
  <si>
    <t>71626000</t>
  </si>
  <si>
    <t>Боровское</t>
  </si>
  <si>
    <t>71626404</t>
  </si>
  <si>
    <t>Бутусовское</t>
  </si>
  <si>
    <t>71626408</t>
  </si>
  <si>
    <t>Второпесьяновское</t>
  </si>
  <si>
    <t>71626412</t>
  </si>
  <si>
    <t>Гагаринское</t>
  </si>
  <si>
    <t>71626416</t>
  </si>
  <si>
    <t>Десятовское</t>
  </si>
  <si>
    <t>71626420</t>
  </si>
  <si>
    <t>Дымковское</t>
  </si>
  <si>
    <t>71626424</t>
  </si>
  <si>
    <t>Карасульское</t>
  </si>
  <si>
    <t>71626428</t>
  </si>
  <si>
    <t>Клепиковское</t>
  </si>
  <si>
    <t>71626432</t>
  </si>
  <si>
    <t>Ларихинское</t>
  </si>
  <si>
    <t>71626436</t>
  </si>
  <si>
    <t>Мизоновское</t>
  </si>
  <si>
    <t>71626440</t>
  </si>
  <si>
    <t>Неволинское</t>
  </si>
  <si>
    <t>71626442</t>
  </si>
  <si>
    <t>Новолоктинское</t>
  </si>
  <si>
    <t>71626444</t>
  </si>
  <si>
    <t>Новотравнинское</t>
  </si>
  <si>
    <t>71626448</t>
  </si>
  <si>
    <t>Пахомовское</t>
  </si>
  <si>
    <t>71626452</t>
  </si>
  <si>
    <t>Первопесьяновское</t>
  </si>
  <si>
    <t>71626456</t>
  </si>
  <si>
    <t>Плешковское</t>
  </si>
  <si>
    <t>71626460</t>
  </si>
  <si>
    <t>Прокуткинское</t>
  </si>
  <si>
    <t>71626464</t>
  </si>
  <si>
    <t>Равнецкое</t>
  </si>
  <si>
    <t>71626468</t>
  </si>
  <si>
    <t>Стрехнинское</t>
  </si>
  <si>
    <t>71626472</t>
  </si>
  <si>
    <t>Тоболовское</t>
  </si>
  <si>
    <t>71626476</t>
  </si>
  <si>
    <t>Черемшанское</t>
  </si>
  <si>
    <t>71626484</t>
  </si>
  <si>
    <t>Шаблыкинское</t>
  </si>
  <si>
    <t>71626488</t>
  </si>
  <si>
    <t>Казанский муниципальный район</t>
  </si>
  <si>
    <t>71630000</t>
  </si>
  <si>
    <t>Афонькинское</t>
  </si>
  <si>
    <t>71630405</t>
  </si>
  <si>
    <t>Большеченчерское</t>
  </si>
  <si>
    <t>71630410</t>
  </si>
  <si>
    <t>Большеярковское</t>
  </si>
  <si>
    <t>71630415</t>
  </si>
  <si>
    <t>Гагарьевское</t>
  </si>
  <si>
    <t>71630420</t>
  </si>
  <si>
    <t>Дубынское</t>
  </si>
  <si>
    <t>71630425</t>
  </si>
  <si>
    <t>Ильинское</t>
  </si>
  <si>
    <t>71630430</t>
  </si>
  <si>
    <t>71630432</t>
  </si>
  <si>
    <t>Огневское</t>
  </si>
  <si>
    <t>71630435</t>
  </si>
  <si>
    <t>Пешневское</t>
  </si>
  <si>
    <t>71630440</t>
  </si>
  <si>
    <t>Смирновское</t>
  </si>
  <si>
    <t>71630445</t>
  </si>
  <si>
    <t>Челюскинское</t>
  </si>
  <si>
    <t>71630450</t>
  </si>
  <si>
    <t>Чирковское</t>
  </si>
  <si>
    <t>71630452</t>
  </si>
  <si>
    <t>Яровское</t>
  </si>
  <si>
    <t>71630455</t>
  </si>
  <si>
    <t>Нижнетавдинский муниципальный район</t>
  </si>
  <si>
    <t>71632000</t>
  </si>
  <si>
    <t>Андрюшинское</t>
  </si>
  <si>
    <t>71632404</t>
  </si>
  <si>
    <t>Антипинское</t>
  </si>
  <si>
    <t>71632408</t>
  </si>
  <si>
    <t>Березовское</t>
  </si>
  <si>
    <t>71632412</t>
  </si>
  <si>
    <t>Бухтальское</t>
  </si>
  <si>
    <t>71632416</t>
  </si>
  <si>
    <t>Велижанское</t>
  </si>
  <si>
    <t>71632420</t>
  </si>
  <si>
    <t>Искинское</t>
  </si>
  <si>
    <t>71632428</t>
  </si>
  <si>
    <t>Канашское</t>
  </si>
  <si>
    <t>71632432</t>
  </si>
  <si>
    <t>Ключевское</t>
  </si>
  <si>
    <t>71632440</t>
  </si>
  <si>
    <t>Миясское</t>
  </si>
  <si>
    <t>71632448</t>
  </si>
  <si>
    <t>Нижнетавдинское</t>
  </si>
  <si>
    <t>71632450</t>
  </si>
  <si>
    <t>Новоникольское</t>
  </si>
  <si>
    <t>71632452</t>
  </si>
  <si>
    <t>Новотроицкое</t>
  </si>
  <si>
    <t>71632456</t>
  </si>
  <si>
    <t>Тавдинское</t>
  </si>
  <si>
    <t>71632469</t>
  </si>
  <si>
    <t>Тарманское</t>
  </si>
  <si>
    <t>71632472</t>
  </si>
  <si>
    <t>Тюневское</t>
  </si>
  <si>
    <t>71632475</t>
  </si>
  <si>
    <t>Черепановское</t>
  </si>
  <si>
    <t>71632478</t>
  </si>
  <si>
    <t>Чугунаевское</t>
  </si>
  <si>
    <t>71632482</t>
  </si>
  <si>
    <t>Омутинский муниципальный район</t>
  </si>
  <si>
    <t>71634000</t>
  </si>
  <si>
    <t>Большекрасноярское</t>
  </si>
  <si>
    <t>71634411</t>
  </si>
  <si>
    <t>Вагайское</t>
  </si>
  <si>
    <t>71634415</t>
  </si>
  <si>
    <t>Журавлевское</t>
  </si>
  <si>
    <t>71634422</t>
  </si>
  <si>
    <t>71634444</t>
  </si>
  <si>
    <t>Омутинское</t>
  </si>
  <si>
    <t>71634448</t>
  </si>
  <si>
    <t>Ситниковское</t>
  </si>
  <si>
    <t>71634455</t>
  </si>
  <si>
    <t>Шабановское</t>
  </si>
  <si>
    <t>71634466</t>
  </si>
  <si>
    <t>Южно-Плетневское</t>
  </si>
  <si>
    <t>71634477</t>
  </si>
  <si>
    <t>Сладковский муниципальный район</t>
  </si>
  <si>
    <t>71636000</t>
  </si>
  <si>
    <t>Александровское</t>
  </si>
  <si>
    <t>71636405</t>
  </si>
  <si>
    <t>Лопазновское</t>
  </si>
  <si>
    <t>71636410</t>
  </si>
  <si>
    <t>71636415</t>
  </si>
  <si>
    <t>Маслянское</t>
  </si>
  <si>
    <t>71636420</t>
  </si>
  <si>
    <t>Менжинское</t>
  </si>
  <si>
    <t>71636425</t>
  </si>
  <si>
    <t>Никулинское</t>
  </si>
  <si>
    <t>71636430</t>
  </si>
  <si>
    <t>Новоандреевское</t>
  </si>
  <si>
    <t>71636435</t>
  </si>
  <si>
    <t>Сладковское</t>
  </si>
  <si>
    <t>71636445</t>
  </si>
  <si>
    <t>Степновское</t>
  </si>
  <si>
    <t>71636450</t>
  </si>
  <si>
    <t>Усовское</t>
  </si>
  <si>
    <t>71636455</t>
  </si>
  <si>
    <t>Сорокинский муниципальный район</t>
  </si>
  <si>
    <t>71638000</t>
  </si>
  <si>
    <t>71638410</t>
  </si>
  <si>
    <t>Ворсихинское</t>
  </si>
  <si>
    <t>71638420</t>
  </si>
  <si>
    <t>Готопутовское</t>
  </si>
  <si>
    <t>71638430</t>
  </si>
  <si>
    <t>Знаменщиковское</t>
  </si>
  <si>
    <t>71638440</t>
  </si>
  <si>
    <t>Пинигинское</t>
  </si>
  <si>
    <t>71638470</t>
  </si>
  <si>
    <t>Покровское</t>
  </si>
  <si>
    <t>71638480</t>
  </si>
  <si>
    <t>Сорокинское</t>
  </si>
  <si>
    <t>71638490</t>
  </si>
  <si>
    <t>Тобольский муниципальный район</t>
  </si>
  <si>
    <t>71642000</t>
  </si>
  <si>
    <t>Абалакское</t>
  </si>
  <si>
    <t>71642405</t>
  </si>
  <si>
    <t>Ачирское</t>
  </si>
  <si>
    <t>71642407</t>
  </si>
  <si>
    <t>Байкаловское</t>
  </si>
  <si>
    <t>71642410</t>
  </si>
  <si>
    <t>Башковское</t>
  </si>
  <si>
    <t>71642425</t>
  </si>
  <si>
    <t>Булашовское</t>
  </si>
  <si>
    <t>71642415</t>
  </si>
  <si>
    <t>Верхнеаремзянское</t>
  </si>
  <si>
    <t>71642420</t>
  </si>
  <si>
    <t>Ворогушинское</t>
  </si>
  <si>
    <t>71642430</t>
  </si>
  <si>
    <t>Дегтяревское</t>
  </si>
  <si>
    <t>71642435</t>
  </si>
  <si>
    <t>71642440</t>
  </si>
  <si>
    <t>Загваздинское</t>
  </si>
  <si>
    <t>71642445</t>
  </si>
  <si>
    <t>Карачинское</t>
  </si>
  <si>
    <t>71642450</t>
  </si>
  <si>
    <t>Кутарбитское</t>
  </si>
  <si>
    <t>71642455</t>
  </si>
  <si>
    <t>Лайтамакское</t>
  </si>
  <si>
    <t>71642460</t>
  </si>
  <si>
    <t>Малозоркальцевское</t>
  </si>
  <si>
    <t>71642462</t>
  </si>
  <si>
    <t>Надцынское</t>
  </si>
  <si>
    <t>71642465</t>
  </si>
  <si>
    <t>Овсянниковское</t>
  </si>
  <si>
    <t>71642470</t>
  </si>
  <si>
    <t>Полуяновское</t>
  </si>
  <si>
    <t>71642473</t>
  </si>
  <si>
    <t>Прииртышское</t>
  </si>
  <si>
    <t>71642475</t>
  </si>
  <si>
    <t>Санниковское</t>
  </si>
  <si>
    <t>71642480</t>
  </si>
  <si>
    <t>Сетовское</t>
  </si>
  <si>
    <t>71642482</t>
  </si>
  <si>
    <t>Ушаровское</t>
  </si>
  <si>
    <t>71642485</t>
  </si>
  <si>
    <t>Хмелевское</t>
  </si>
  <si>
    <t>71642490</t>
  </si>
  <si>
    <t>Тюменский муниципальный район</t>
  </si>
  <si>
    <t>71644000</t>
  </si>
  <si>
    <t>Андреевское</t>
  </si>
  <si>
    <t>71644405</t>
  </si>
  <si>
    <t>Богандинское</t>
  </si>
  <si>
    <t>71644410</t>
  </si>
  <si>
    <t>Борковское</t>
  </si>
  <si>
    <t>71644415</t>
  </si>
  <si>
    <t>Горьковское</t>
  </si>
  <si>
    <t>71644417</t>
  </si>
  <si>
    <t>Ембаевское</t>
  </si>
  <si>
    <t>71644420</t>
  </si>
  <si>
    <t>Каменское</t>
  </si>
  <si>
    <t>71644425</t>
  </si>
  <si>
    <t>Каскаринское</t>
  </si>
  <si>
    <t>71644430</t>
  </si>
  <si>
    <t>Кулаковское</t>
  </si>
  <si>
    <t>71644440</t>
  </si>
  <si>
    <t>Мальковское</t>
  </si>
  <si>
    <t>71644445</t>
  </si>
  <si>
    <t>Московское</t>
  </si>
  <si>
    <t>71644450</t>
  </si>
  <si>
    <t>Муллашинское</t>
  </si>
  <si>
    <t>71644451</t>
  </si>
  <si>
    <t>Наримановское</t>
  </si>
  <si>
    <t>71644452</t>
  </si>
  <si>
    <t>Нижнепышминское</t>
  </si>
  <si>
    <t>71644455</t>
  </si>
  <si>
    <t>Новотарманское</t>
  </si>
  <si>
    <t>71644456</t>
  </si>
  <si>
    <t>Онохинское</t>
  </si>
  <si>
    <t>71644458</t>
  </si>
  <si>
    <t>Переваловское</t>
  </si>
  <si>
    <t>71644460</t>
  </si>
  <si>
    <t>Салаирское</t>
  </si>
  <si>
    <t>71644470</t>
  </si>
  <si>
    <t>Созоновское</t>
  </si>
  <si>
    <t>71644474</t>
  </si>
  <si>
    <t>Успенское</t>
  </si>
  <si>
    <t>71644475</t>
  </si>
  <si>
    <t>Червишевское</t>
  </si>
  <si>
    <t>71644480</t>
  </si>
  <si>
    <t>Чикчинское</t>
  </si>
  <si>
    <t>71644485</t>
  </si>
  <si>
    <t>поселок Боровский</t>
  </si>
  <si>
    <t>71644412</t>
  </si>
  <si>
    <t>поселок Винзили</t>
  </si>
  <si>
    <t>71644416</t>
  </si>
  <si>
    <t>Уватский муниципальный район</t>
  </si>
  <si>
    <t>71648000</t>
  </si>
  <si>
    <t>Алымское</t>
  </si>
  <si>
    <t>71648405</t>
  </si>
  <si>
    <t>Горнослинкинское</t>
  </si>
  <si>
    <t>71648410</t>
  </si>
  <si>
    <t>Демьянское</t>
  </si>
  <si>
    <t>71648415</t>
  </si>
  <si>
    <t>71648420</t>
  </si>
  <si>
    <t>Красноярское</t>
  </si>
  <si>
    <t>71648425</t>
  </si>
  <si>
    <t>Межселенная территория Уватского муниципального района, кроме сельских поселений, включающая д Герасимовка, д Калемьяга, д Нефедова</t>
  </si>
  <si>
    <t>71648701</t>
  </si>
  <si>
    <t>Осинниковское</t>
  </si>
  <si>
    <t>71648435</t>
  </si>
  <si>
    <t>Соровое</t>
  </si>
  <si>
    <t>71648438</t>
  </si>
  <si>
    <t>Тугаловское</t>
  </si>
  <si>
    <t>71648440</t>
  </si>
  <si>
    <t>Туртасское</t>
  </si>
  <si>
    <t>71648445</t>
  </si>
  <si>
    <t>Уватское</t>
  </si>
  <si>
    <t>71648450</t>
  </si>
  <si>
    <t>Укинское</t>
  </si>
  <si>
    <t>71648452</t>
  </si>
  <si>
    <t>Юровское</t>
  </si>
  <si>
    <t>71648455</t>
  </si>
  <si>
    <t>Упоровский муниципальный район</t>
  </si>
  <si>
    <t>71650000</t>
  </si>
  <si>
    <t>Буньковское</t>
  </si>
  <si>
    <t>71650405</t>
  </si>
  <si>
    <t>Бызовское</t>
  </si>
  <si>
    <t>71650410</t>
  </si>
  <si>
    <t>Видоновское</t>
  </si>
  <si>
    <t>71650415</t>
  </si>
  <si>
    <t>Емуртлинское</t>
  </si>
  <si>
    <t>71650420</t>
  </si>
  <si>
    <t>Ингалинское</t>
  </si>
  <si>
    <t>71650425</t>
  </si>
  <si>
    <t>Коркинское</t>
  </si>
  <si>
    <t>71650430</t>
  </si>
  <si>
    <t>Крашенининское</t>
  </si>
  <si>
    <t>71650435</t>
  </si>
  <si>
    <t>Липихинское</t>
  </si>
  <si>
    <t>71650440</t>
  </si>
  <si>
    <t>Нижнеманайское</t>
  </si>
  <si>
    <t>71650445</t>
  </si>
  <si>
    <t>Пятковское</t>
  </si>
  <si>
    <t>71650450</t>
  </si>
  <si>
    <t>Скородумское</t>
  </si>
  <si>
    <t>71650455</t>
  </si>
  <si>
    <t>Суерское</t>
  </si>
  <si>
    <t>71650460</t>
  </si>
  <si>
    <t>Упоровское</t>
  </si>
  <si>
    <t>71650465</t>
  </si>
  <si>
    <t>Чернаковское</t>
  </si>
  <si>
    <t>71650470</t>
  </si>
  <si>
    <t>Юргинский муниципальный район</t>
  </si>
  <si>
    <t>71653000</t>
  </si>
  <si>
    <t>Агаракское</t>
  </si>
  <si>
    <t>71653405</t>
  </si>
  <si>
    <t>Бушуевское</t>
  </si>
  <si>
    <t>71653420</t>
  </si>
  <si>
    <t>Володинское</t>
  </si>
  <si>
    <t>71653425</t>
  </si>
  <si>
    <t>Зоновское</t>
  </si>
  <si>
    <t>71653430</t>
  </si>
  <si>
    <t>Лабинское</t>
  </si>
  <si>
    <t>71653440</t>
  </si>
  <si>
    <t>Лесное</t>
  </si>
  <si>
    <t>71653443</t>
  </si>
  <si>
    <t>Новотаповское</t>
  </si>
  <si>
    <t>71653447</t>
  </si>
  <si>
    <t>Северо-Плетневское</t>
  </si>
  <si>
    <t>71653450</t>
  </si>
  <si>
    <t>Шипаковское</t>
  </si>
  <si>
    <t>71653460</t>
  </si>
  <si>
    <t>Юргинское</t>
  </si>
  <si>
    <t>71653465</t>
  </si>
  <si>
    <t>Ялуторовский муниципальный район</t>
  </si>
  <si>
    <t>71656000</t>
  </si>
  <si>
    <t>Асланинское</t>
  </si>
  <si>
    <t>71656405</t>
  </si>
  <si>
    <t>Беркутское</t>
  </si>
  <si>
    <t>71656410</t>
  </si>
  <si>
    <t>Заводопетровское</t>
  </si>
  <si>
    <t>71656413</t>
  </si>
  <si>
    <t>Зиновское</t>
  </si>
  <si>
    <t>71656415</t>
  </si>
  <si>
    <t>71656420</t>
  </si>
  <si>
    <t>Карабашское</t>
  </si>
  <si>
    <t>71656422</t>
  </si>
  <si>
    <t>Киевское</t>
  </si>
  <si>
    <t>71656423</t>
  </si>
  <si>
    <t>Коктюльское</t>
  </si>
  <si>
    <t>71656425</t>
  </si>
  <si>
    <t>Новоатьяловское</t>
  </si>
  <si>
    <t>71656430</t>
  </si>
  <si>
    <t>Памятнинское</t>
  </si>
  <si>
    <t>71656435</t>
  </si>
  <si>
    <t>Петелинское</t>
  </si>
  <si>
    <t>71656440</t>
  </si>
  <si>
    <t>Ревдинское</t>
  </si>
  <si>
    <t>71656445</t>
  </si>
  <si>
    <t>Сингульское</t>
  </si>
  <si>
    <t>71656450</t>
  </si>
  <si>
    <t>Старокавдыкское</t>
  </si>
  <si>
    <t>71656455</t>
  </si>
  <si>
    <t>Хохловское</t>
  </si>
  <si>
    <t>71656460</t>
  </si>
  <si>
    <t>Ярковский муниципальный район</t>
  </si>
  <si>
    <t>71658000</t>
  </si>
  <si>
    <t>Аксаринское</t>
  </si>
  <si>
    <t>71658405</t>
  </si>
  <si>
    <t>Гилевское</t>
  </si>
  <si>
    <t>71658410</t>
  </si>
  <si>
    <t>71658415</t>
  </si>
  <si>
    <t>Иевлевское</t>
  </si>
  <si>
    <t>71658420</t>
  </si>
  <si>
    <t>Караульноярское</t>
  </si>
  <si>
    <t>71658425</t>
  </si>
  <si>
    <t>Маранское</t>
  </si>
  <si>
    <t>71658430</t>
  </si>
  <si>
    <t>Новоалександровское</t>
  </si>
  <si>
    <t>71658435</t>
  </si>
  <si>
    <t>Плехановское</t>
  </si>
  <si>
    <t>71658440</t>
  </si>
  <si>
    <t>71658445</t>
  </si>
  <si>
    <t>71658450</t>
  </si>
  <si>
    <t>Староалександровское</t>
  </si>
  <si>
    <t>71658455</t>
  </si>
  <si>
    <t>Усальское</t>
  </si>
  <si>
    <t>71658460</t>
  </si>
  <si>
    <t>Щетковское</t>
  </si>
  <si>
    <t>71658465</t>
  </si>
  <si>
    <t>Ярковское</t>
  </si>
  <si>
    <t>71658470</t>
  </si>
  <si>
    <t>город Заводоуковск</t>
  </si>
  <si>
    <t>71703000</t>
  </si>
  <si>
    <t>город Тобольск</t>
  </si>
  <si>
    <t>71710000</t>
  </si>
  <si>
    <t>город Тюмень</t>
  </si>
  <si>
    <t>71701000</t>
  </si>
  <si>
    <t>город Ялуторовск</t>
  </si>
  <si>
    <t>71715000</t>
  </si>
  <si>
    <t>МО_ОКТМО</t>
  </si>
  <si>
    <t>город Тюмень, город Тюмень (71701000);</t>
  </si>
  <si>
    <t>Вид деятельности:_x000D_
  - Водоотведение_x000D_
_x000D_
Территория оказания услуг:_x000D_
  - без дифференциации_x000D_
_x000D_
Централизованная система водоотведения:_x000D_
  - наименование отсутствует</t>
  </si>
  <si>
    <t>наименование отсутствует</t>
  </si>
  <si>
    <t>город Тюмень (71701000)</t>
  </si>
  <si>
    <t>Доступно обновление до версии 1.0.4</t>
  </si>
  <si>
    <t>Описание изменений: Версия 1.0.4
1. Исправление формулы расчета показателя 'Доля расходов, % (от суммы расходов по указанной статье)' листа 'Форма 3.5.2'
Версия 1.0.3
1. Корректировка ограничений пункта 'Среднесписочная численность основного производственного персонала' листа 'Форма 3.5.1'.
Версия 1.0.2
1. Корректировка формулы пункта 'Себестоимость производимых товаров (оказываемых услуг) по регулируемому виду деятельности' листа 'Форма 3.5.1'
Версия 1.0.1
1. Исправление отображения листа 'Форма 3.7' при отсутствии у организации инвестиционной программы</t>
  </si>
  <si>
    <t>Размер файла обновления: 413184 байт</t>
  </si>
  <si>
    <t>Сохранение файла резервной копии: S:\Архив\_ФД-отдел тарифообразования\Рабочая\отчеты по раскрытию информации\2018\ВиВ\1.BKP.xlsb</t>
  </si>
  <si>
    <t>Резервная копия создана: S:\Архив\_ФД-отдел тарифообразования\Рабочая\отчеты по раскрытию информации\2018\ВиВ\1.BKP.xlsb</t>
  </si>
  <si>
    <t>Файл обновления загружен: S:\Архив\_ФД-отдел тарифообразования\Рабочая\отчеты по раскрытию информации\2018\ВиВ\UPDATE.FAS.JKH.OPEN.INFO.BALANCE.VO.TO.1.0.4.12.xls</t>
  </si>
  <si>
    <t>Обновление завершилось удачно! Шаблон 3.1.1.FAS.JKH.OPEN.INFO.BALANCE.VO(v1.0.3) г.Тюмень.xlsb сохранен под именем '3.1.1.FAS.JKH.OPEN.INFO.BALANCE.VO(v1.0.4) г.Тюмень.xlsb'</t>
  </si>
  <si>
    <t>О</t>
  </si>
  <si>
    <t>Горюче-смазочные материалы</t>
  </si>
  <si>
    <t>Административные расходы,Сбытовые расходы( с учетом восстановления РСД)</t>
  </si>
  <si>
    <t>Расходы на тепловую энергию</t>
  </si>
  <si>
    <t>Расходы на теплоноситель (газ)</t>
  </si>
  <si>
    <t>Налоги и сборы</t>
  </si>
  <si>
    <t>Лизинговые платежи</t>
  </si>
  <si>
    <t xml:space="preserve">Расходы на обслуживание бесхозяйных сетей </t>
  </si>
  <si>
    <t>Иные экономически обоснованные расходы на социальные нужды, в соответствии с пунктом 86 Методических указаний</t>
  </si>
  <si>
    <t>Прочие корректировки</t>
  </si>
  <si>
    <t>Прочие расходы</t>
  </si>
  <si>
    <t>п.3.6. Расходы на амортизацию основных производственных средств - без учета расходов по имуществу по концессионному соглашению в размере 94 725,41954 тыс.руб.</t>
  </si>
  <si>
    <t>п.3.10.Расходы на капитальный и текущий ремонт основных производственных средств указаны без  расходов по ТиКР, учтенных в БУ  в прочих ВД, прочих статьях БУ  в сумме 1 034,705 тыс.руб. Итого сумма ТиКР составляет 84 818,825 тыс.руб.</t>
  </si>
  <si>
    <t>Доступно обновление до версии 1.0.5</t>
  </si>
  <si>
    <t>Описание изменений: Версия 1.0.5, 1.0.4
1. Исправление формулы расчета показателя 'Доля расходов, % (от суммы расходов по указанной статье)' листа 'Форма 3.5.2'
Версия 1.0.3
1. Корректировка ограничений пункта 'Среднесписочная численность основного производственного персонала' листа 'Форма 3.5.1'.
Версия 1.0.2
1. Корректировка формулы пункта 'Себестоимость производимых товаров (оказываемых услуг) по регулируемому виду деятельности' листа 'Форма 3.5.1'
Версия 1.0.1
1. Исправление отображения листа 'Форма 3.7' при отсутствии у организации инвестиционной программы</t>
  </si>
  <si>
    <t>Обновление отменено пользователем</t>
  </si>
  <si>
    <t>Предупреждение</t>
  </si>
  <si>
    <t>Инвестиционная программа ООО "Тюмень Водоканал" в сфере холодного водоснабжения и водоотведения на 2017-2025 годы  (в ред. от 30.11.2018г. №147/01-05-ос)</t>
  </si>
  <si>
    <t>30.11.2017</t>
  </si>
  <si>
    <t>20.11.2018</t>
  </si>
  <si>
    <t>автоматизация (с уменьшением штата); уменьшение удельных затрат (повышение КПД); уменьшение издержек на производство; снижение аварийности; прочее</t>
  </si>
  <si>
    <t>Департамент тарифной и ценовой политики Тюменской области</t>
  </si>
  <si>
    <t>Администрация города Тюмени</t>
  </si>
  <si>
    <t>01.01.2017</t>
  </si>
  <si>
    <t>31.12.2025</t>
  </si>
  <si>
    <t>9.11</t>
  </si>
  <si>
    <t>доля сточных вод, не подвергающихся очистке, в общем объеме сточных вод, сбрасываемых в централизованные общесплавные или бытовые системы водоотведения (в процентах)</t>
  </si>
  <si>
    <t>9.12</t>
  </si>
  <si>
    <t>объем сточных вод, не подвергшихся очистке</t>
  </si>
  <si>
    <t>тыс. м. Куб</t>
  </si>
  <si>
    <t>9.13</t>
  </si>
  <si>
    <t>общий объем сточных вод, сбрасываемых в централизованные общесплавные или бытовые системы водоотведения</t>
  </si>
  <si>
    <t>тыс.м. Куб</t>
  </si>
  <si>
    <t>9.14</t>
  </si>
  <si>
    <t>доля поверхностных сточных вод, не подвергающихся очистке, в общем объеме поверхностных сточных вод, принимаемых в централизованную ливневую систему водоотведения (в процентах)</t>
  </si>
  <si>
    <t>9.15</t>
  </si>
  <si>
    <t>объем поверхностных сточных вод, не подвергшихся очистке</t>
  </si>
  <si>
    <t>9.16</t>
  </si>
  <si>
    <t>общий объем поверхностных сточных вод, принимаемых в централизованную ливневую систему водоотведения</t>
  </si>
  <si>
    <t>9.17</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</si>
  <si>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 (в процентах)</t>
  </si>
  <si>
    <t>9.18</t>
  </si>
  <si>
    <t>количество проб сточных вод, не соответствующих установленным нормативам допустимых сбросов, лимитам на сбросы</t>
  </si>
  <si>
    <t>9.19</t>
  </si>
  <si>
    <t>общее количество проб сточных вод</t>
  </si>
  <si>
    <t>9.20</t>
  </si>
  <si>
    <t>удельное количество аварий и засоров в расчете на протяженность канализационной сети в год</t>
  </si>
  <si>
    <t>9.21</t>
  </si>
  <si>
    <t>количество аварий и засоров на канализационных сетях</t>
  </si>
  <si>
    <t>9.22</t>
  </si>
  <si>
    <t>протяженность канализационных сетей</t>
  </si>
  <si>
    <t>км</t>
  </si>
  <si>
    <t>9.23</t>
  </si>
  <si>
    <t>удельный расход электрической энергии, потребляемой в технологическом процессе очистки сточных вод, на единицу объема очищаемых сточных вод</t>
  </si>
  <si>
    <t>кВт*ч/куб.м</t>
  </si>
  <si>
    <t>9.24</t>
  </si>
  <si>
    <t>общее количество электрической энергии, потребляемой в технологическом процессе очистки сточных вод*</t>
  </si>
  <si>
    <t>т.кВт*ч</t>
  </si>
  <si>
    <t>9.25</t>
  </si>
  <si>
    <t xml:space="preserve"> общий объем сточных вод, подвергающихся очистке</t>
  </si>
  <si>
    <t>т.куб.м</t>
  </si>
  <si>
    <t>9.26</t>
  </si>
  <si>
    <t>удельный расход электрической энергии, потребляемой в технологическом процессе транспортировки сточных вод, на единицу объема транспортируемых сточных вод</t>
  </si>
  <si>
    <t>9.27</t>
  </si>
  <si>
    <t>общее количество электрической энергии, потребляемой в технологическом процессе транспортировки сточных вод*</t>
  </si>
  <si>
    <t>9.28</t>
  </si>
  <si>
    <t>общий объем транспортируемых сточных вод</t>
  </si>
  <si>
    <t>10.2</t>
  </si>
  <si>
    <t>10.3</t>
  </si>
  <si>
    <t>10.4</t>
  </si>
  <si>
    <t>10.5</t>
  </si>
  <si>
    <t>Строительство напорной канализации за границами ЗУ, 2d450мм, ориентировочной протяженностью 2х3300м</t>
  </si>
  <si>
    <t>Строительство сетей водоотведения d500 мм ориантировочная протяженность 200 м</t>
  </si>
  <si>
    <t>Строительство квартальных сетей водоотведения d500 мм ориентировочная протяженность 1,6 км</t>
  </si>
  <si>
    <t>Строительство квартальных сетей водоотведения d400 мм ориентировочная протяженность 1,3 км</t>
  </si>
  <si>
    <t>Строительство канализационных сетей для обеспечения водоотведения с районов перспективной застройки общей протяженностью 122 км. (2025-2040 гг)</t>
  </si>
  <si>
    <t>Реконструкция  самотечного канализационного коллектора d 600 мм с увеличением диаметра до 800 мм по ул. Монтажников (через ул. Широтную), ориентировочная протяженность - 500 м</t>
  </si>
  <si>
    <t>Реконструкция самотечного канализационного коллектора d 1000 мм по ул. Монтажников от ул. Широтной до ул. 30 лет Победы с увеличением диаметра до 1200 мм (ориентировочная протяженность - 700 м)</t>
  </si>
  <si>
    <t>4.8</t>
  </si>
  <si>
    <t>Реконструкция самотечного подводящего канализационного коллектора d 1500 мм к КНС-7 от ул. 50 лет ВЛКСМ до КНС-7 (ориентировочная протяженность - 1500 м)</t>
  </si>
  <si>
    <t>4.9</t>
  </si>
  <si>
    <t>Реконструкция самотечного канализационного коллектора d 300 - 500 мм по ул. Московский тракт от ул. Ставропольской до ул. Магнитогорской (ориентировочная протяженность - 1500 м)</t>
  </si>
  <si>
    <t>4.10</t>
  </si>
  <si>
    <t>Реконструкция самотечного канализационного коллектора по ул. Интернациональной от а/п "Плеханово" до ул. Волгоградской с увеличением диаметра до d 800 мм (ориентировочная протяженность - 1200 м)</t>
  </si>
  <si>
    <t>4.11</t>
  </si>
  <si>
    <t>Реконструкция самотечного подводящего канализационного коллектора к КНС-3 с увеличением диаметра до d 800 мм (ориентировочная протяженность - 900 м)</t>
  </si>
  <si>
    <t>4.12</t>
  </si>
  <si>
    <t>Реконструкция самотечного подводящего канализационного коллектора к КНС-43 п. Антипино d 600 мм (ориентировочная протяженность - 200 м)</t>
  </si>
  <si>
    <t>4.13</t>
  </si>
  <si>
    <t>Реконструкция  сети системы водоотведения (87 км), реконструкция КНС. Реконструкция канализационных коллекторов 2Д630мм, Д720мм от КНС-2 до КНС-8 (участок от КНС-2 до р.Тура)</t>
  </si>
  <si>
    <t>4.14</t>
  </si>
  <si>
    <t>Реконструкция КНС-3 по ул. Беляева</t>
  </si>
  <si>
    <t>4.15</t>
  </si>
  <si>
    <t>Реконструкция КНС-43 п. Антипино, с увеличением производительности</t>
  </si>
  <si>
    <t>4.16</t>
  </si>
  <si>
    <t>Реконструкция КНС-2 по ул. Мельникайте</t>
  </si>
  <si>
    <t>4.17</t>
  </si>
  <si>
    <t>Строительство сливной станции перед КОС</t>
  </si>
  <si>
    <t>4.18</t>
  </si>
  <si>
    <t>Диспетчеризация и автоматизация сооружений водоотведения</t>
  </si>
  <si>
    <t>4.19</t>
  </si>
  <si>
    <t>Реконструкция здания УФ обеззараживания</t>
  </si>
  <si>
    <t>4.20</t>
  </si>
  <si>
    <t>4.21</t>
  </si>
  <si>
    <t>Реконструкция самотечного канализационного коллектора Д800-900-1000 мм по  ул. Полевая (2 этап - 1065 п.м.)</t>
  </si>
  <si>
    <t>4.22</t>
  </si>
  <si>
    <t>1-ая очередь КОС, в т.ч. ПСД. Модернизация песколовок на очистных сооружениях канализацией г.Тюмени</t>
  </si>
  <si>
    <t>4.23</t>
  </si>
  <si>
    <t>Автоматизация системы возвратного и избыточного ила в аэротенке</t>
  </si>
  <si>
    <t>4.24</t>
  </si>
  <si>
    <t>Строительство илоуплотнителя</t>
  </si>
  <si>
    <t>4.25</t>
  </si>
  <si>
    <t xml:space="preserve">Строительство III блока биологической очистки с учетом увеличения общей пропускной способности сооружений  до 260 тыс.м3/сут:
 -строительство аэротенков;
- вторичных отстойников </t>
  </si>
  <si>
    <t>4.26</t>
  </si>
  <si>
    <t>Модернизация вторичных отстойников (№1,3)</t>
  </si>
  <si>
    <t>4.27</t>
  </si>
  <si>
    <t>Модернизация вторичных отстойников (№4,5,6)</t>
  </si>
  <si>
    <t>4.28</t>
  </si>
  <si>
    <t>Модернизация песколовок на очистных сооружениях канализации г. Тюмени (2-я очередь КОС) (с системой автоматического регулирования подачи стоков)</t>
  </si>
  <si>
    <t>4.29</t>
  </si>
  <si>
    <t>Реконструкция в комплексе:  первичные отстойники, насосная станция откачки сырого осадка, подводящих-отводящих коммуникаций (строительство одного отстойника)</t>
  </si>
  <si>
    <t>4.30</t>
  </si>
  <si>
    <t>Модернизация воздуходувных станций I и II очередей</t>
  </si>
  <si>
    <t>4.31</t>
  </si>
  <si>
    <t>Реконструкция I и II очереди сооружений биологической очистки с организацией процесса денитрификации и дефосфотации</t>
  </si>
  <si>
    <t>4.32</t>
  </si>
  <si>
    <t>Обработка осадка</t>
  </si>
  <si>
    <t>4.33</t>
  </si>
  <si>
    <t>Реконструкция самотечного канализационного коллектора Д800-900-1000 мм по  ул. Полевая (1 этап – 1010 п.м)</t>
  </si>
  <si>
    <t>4.34</t>
  </si>
  <si>
    <t>Замена трубопровода системы опорожнения вторичных отстойников 2-очереди</t>
  </si>
  <si>
    <t>4.35</t>
  </si>
  <si>
    <t>Завершение строительства, реконструкции объектов НЗС (КНС, КОС, сети)</t>
  </si>
  <si>
    <t>4.36</t>
  </si>
  <si>
    <t>Строительство ЛОС 16 шт.</t>
  </si>
  <si>
    <t>4.37</t>
  </si>
  <si>
    <t>Проведение телевизионного инспекционного обследования сети</t>
  </si>
  <si>
    <t>4.38</t>
  </si>
  <si>
    <t>Строительство ливневых коллекторов общей протяженностью 118 000 м.  d800-1900</t>
  </si>
  <si>
    <t>4.39</t>
  </si>
  <si>
    <t>Строительство аккумулирующих резервуаров</t>
  </si>
  <si>
    <t>4.40</t>
  </si>
  <si>
    <t>Реконструкция прочих сетей системы водоотведения. Реконструкция подводящего канализационного коллектора  к КНС-6 Д1000мм</t>
  </si>
  <si>
    <t>Создание резервной копии отменено, обновление прервано</t>
  </si>
  <si>
    <t>Реконструкция прочих сетей системы водоотведения</t>
  </si>
  <si>
    <t>Файл обновления загружен: S:\Архив\_ФД-отдел тарифообразования\Рабочая\отчеты по раскрытию информации\2018\ВиВ\UPDATE.FAS.JKH.OPEN.INFO.BALANCE.VO.TO.1.0.5.12.xls</t>
  </si>
  <si>
    <t>Обновление завершилось удачно! Шаблон 3.1.1.FAS.JKH.OPEN.INFO.BALANCE.VO(v1.0.4) г.Тюмень.xlsb сохранен под именем '3.1.1.FAS.JKH.OPEN.INFO.BALANCE.VO(v1.0.5) г.Тюмень.xlsb'</t>
  </si>
  <si>
    <t>https://portal.eias.ru/Portal/DownloadPage.aspx?type=12&amp;guid=2b2762d2-5898-4c48-9724-a3061ca042a0</t>
  </si>
  <si>
    <t>https://portal.eias.ru/Portal/DownloadPage.aspx?type=12&amp;guid=0e59247a-3654-4c72-929b-b8eb9d91f8a4</t>
  </si>
  <si>
    <t>01.01.2018</t>
  </si>
  <si>
    <t>31.12.2020</t>
  </si>
  <si>
    <t>31.12.2019</t>
  </si>
  <si>
    <t>01.01.2019</t>
  </si>
  <si>
    <t>01.01.2025</t>
  </si>
  <si>
    <t>31.12.2018</t>
  </si>
  <si>
    <t>01.01.2021</t>
  </si>
  <si>
    <t>31.12.2022</t>
  </si>
  <si>
    <t>01.01.2020</t>
  </si>
  <si>
    <t>31.12.2021</t>
  </si>
  <si>
    <t>01.01.2022</t>
  </si>
  <si>
    <t>31.12.2023</t>
  </si>
  <si>
    <t>01.01.2024</t>
  </si>
  <si>
    <t>01.01.2023</t>
  </si>
  <si>
    <t>31.12.2017</t>
  </si>
  <si>
    <t>31.12.2024</t>
  </si>
  <si>
    <t>https://portal.eias.ru/Portal/DownloadPage.aspx?type=12&amp;guid=54be62c4-78ac-4a82-8c45-318443890b69</t>
  </si>
  <si>
    <t>https://portal.eias.ru/Portal/DownloadPage.aspx?type=12&amp;guid=3295e907-b81c-45c9-902a-ec3a93cf0e93</t>
  </si>
  <si>
    <t>o.shpagina@rosvodokanal.ru</t>
  </si>
  <si>
    <t>Доступно обновление до версии 1.0.6</t>
  </si>
  <si>
    <t>Описание изменений: Версии 1.0.6
1. Корректировка при сохранении в части заполненности листа 'Территории'
Версия 1.0.5, 1.0.4
1. Исправление формулы расчета показателя 'Доля расходов, % (от суммы расходов по указанной статье)' листа 'Форма 3.5.2'
Версия 1.0.3
1. Корректировка ограничений пункта 'Среднесписочная численность основного производственного персонала' листа 'Форма 3.5.1'.
Версия 1.0.2
1. Корректировка формулы пункта 'Себестоимость производимых товаров (оказываемых услуг) по регулируемому виду деятельности' листа 'Форма 3.5.1'
Версия 1.0.1
1. Исправление отображения листа 'Форма 3.7' при отсутствии у организации инвестиционной программы</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</si>
</sst>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_-* #,##0.00[$€-1]_-;\-* #,##0.00[$€-1]_-;_-* &quot;-&quot;??[$€-1]_-"/>
    <numFmt numFmtId="170" formatCode="000000"/>
    <numFmt numFmtId="171" formatCode="#,##0.0"/>
    <numFmt numFmtId="172" formatCode="#,##0.000"/>
    <numFmt numFmtId="173" formatCode="#,##0.0000"/>
  </numFmts>
  <fonts count="96" x14ac:knownFonts="1">
    <font>
      <sz val="9"/>
      <color indexed="8"/>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
      <color indexed="9"/>
      <name val="Tahoma"/>
      <family val="2"/>
      <charset val="204"/>
    </font>
    <font>
      <sz val="1"/>
      <name val="Tahoma"/>
      <family val="2"/>
      <charset val="204"/>
    </font>
    <font>
      <sz val="1"/>
      <color indexed="10"/>
      <name val="Tahoma"/>
      <family val="2"/>
      <charset val="204"/>
    </font>
    <font>
      <sz val="10"/>
      <name val="Times New Roman CYR"/>
      <charset val="204"/>
    </font>
    <font>
      <sz val="1"/>
      <color indexed="11"/>
      <name val="Tahoma"/>
      <family val="2"/>
      <charset val="204"/>
    </font>
    <font>
      <b/>
      <sz val="9"/>
      <color indexed="62"/>
      <name val="Tahoma"/>
      <family val="2"/>
      <charset val="204"/>
    </font>
    <font>
      <sz val="10"/>
      <name val="Arial"/>
      <family val="2"/>
      <charset val="204"/>
    </font>
    <font>
      <sz val="9"/>
      <color rgb="FF333399"/>
      <name val="Tahoma"/>
      <family val="2"/>
      <charset val="204"/>
    </font>
    <font>
      <sz val="15"/>
      <color theme="0"/>
      <name val="Tahoma"/>
      <family val="2"/>
      <charset val="204"/>
    </font>
    <font>
      <sz val="15"/>
      <name val="Tahoma"/>
      <family val="2"/>
      <charset val="204"/>
    </font>
    <font>
      <sz val="11"/>
      <color theme="0"/>
      <name val="Tahoma"/>
      <family val="2"/>
      <charset val="204"/>
    </font>
    <font>
      <vertAlign val="superscript"/>
      <sz val="9"/>
      <color theme="1"/>
      <name val="Tahoma"/>
      <family val="2"/>
      <charset val="204"/>
    </font>
    <font>
      <sz val="1"/>
      <color indexed="62"/>
      <name val="Tahoma"/>
      <family val="2"/>
      <charset val="204"/>
    </font>
  </fonts>
  <fills count="47">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diagonal/>
    </border>
    <border>
      <left style="thin">
        <color theme="0" tint="-0.249977111117893"/>
      </left>
      <right style="thin">
        <color indexed="22"/>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indexed="22"/>
      </right>
      <top style="thin">
        <color indexed="22"/>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22"/>
      </right>
      <top/>
      <bottom style="thin">
        <color indexed="22"/>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style="thin">
        <color indexed="22"/>
      </right>
      <top/>
      <bottom/>
      <diagonal/>
    </border>
  </borders>
  <cellStyleXfs count="119">
    <xf numFmtId="49" fontId="0" fillId="0" borderId="0" applyBorder="0">
      <alignment vertical="top"/>
    </xf>
    <xf numFmtId="0" fontId="3" fillId="0" borderId="0"/>
    <xf numFmtId="169" fontId="3" fillId="0" borderId="0"/>
    <xf numFmtId="0" fontId="38" fillId="0" borderId="0"/>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8" fontId="4" fillId="0" borderId="0" applyFont="0" applyFill="0" applyBorder="0" applyAlignment="0" applyProtection="0"/>
    <xf numFmtId="0" fontId="16" fillId="0" borderId="0" applyFill="0" applyBorder="0" applyProtection="0">
      <alignment vertical="center"/>
    </xf>
    <xf numFmtId="0" fontId="17" fillId="0" borderId="0" applyNumberFormat="0" applyFill="0" applyBorder="0" applyAlignment="0" applyProtection="0">
      <alignment vertical="top"/>
      <protection locked="0"/>
    </xf>
    <xf numFmtId="0" fontId="19" fillId="2" borderId="1" applyNumberFormat="0" applyAlignment="0"/>
    <xf numFmtId="0" fontId="18"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6" fillId="0" borderId="0" applyFill="0" applyBorder="0" applyProtection="0">
      <alignment vertical="center"/>
    </xf>
    <xf numFmtId="0" fontId="16" fillId="0" borderId="0" applyFill="0" applyBorder="0" applyProtection="0">
      <alignment vertical="center"/>
    </xf>
    <xf numFmtId="49" fontId="37" fillId="3" borderId="2" applyNumberFormat="0">
      <alignment horizontal="center" vertical="center"/>
    </xf>
    <xf numFmtId="0" fontId="14" fillId="4" borderId="1" applyNumberFormat="0" applyAlignment="0" applyProtection="0"/>
    <xf numFmtId="0" fontId="51"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5" borderId="4" applyBorder="0">
      <alignment horizontal="right"/>
    </xf>
    <xf numFmtId="0" fontId="22" fillId="0" borderId="0"/>
    <xf numFmtId="0" fontId="52" fillId="0" borderId="0"/>
    <xf numFmtId="0" fontId="2" fillId="0" borderId="0"/>
    <xf numFmtId="0" fontId="36" fillId="6" borderId="0" applyNumberFormat="0" applyBorder="0" applyAlignment="0">
      <alignment horizontal="left" vertical="center"/>
    </xf>
    <xf numFmtId="49" fontId="6" fillId="0" borderId="0" applyBorder="0">
      <alignment vertical="top"/>
    </xf>
    <xf numFmtId="49" fontId="6" fillId="0" borderId="0" applyBorder="0">
      <alignment vertical="top"/>
    </xf>
    <xf numFmtId="49" fontId="6" fillId="6" borderId="0" applyBorder="0">
      <alignment vertical="top"/>
    </xf>
    <xf numFmtId="49" fontId="36" fillId="0" borderId="0" applyBorder="0">
      <alignment vertical="top"/>
    </xf>
    <xf numFmtId="49" fontId="6" fillId="0" borderId="0" applyBorder="0">
      <alignment vertical="top"/>
    </xf>
    <xf numFmtId="0" fontId="22" fillId="0" borderId="0"/>
    <xf numFmtId="49" fontId="6" fillId="0" borderId="0" applyBorder="0">
      <alignment vertical="top"/>
    </xf>
    <xf numFmtId="0" fontId="22" fillId="0" borderId="0"/>
    <xf numFmtId="0" fontId="22" fillId="0" borderId="0"/>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2" fillId="0" borderId="0"/>
    <xf numFmtId="0" fontId="2" fillId="0" borderId="0"/>
    <xf numFmtId="0" fontId="2" fillId="0" borderId="0"/>
    <xf numFmtId="0" fontId="22" fillId="0" borderId="0"/>
    <xf numFmtId="0" fontId="62" fillId="0" borderId="0" applyNumberFormat="0" applyFill="0" applyBorder="0" applyAlignment="0" applyProtection="0"/>
    <xf numFmtId="0" fontId="63" fillId="0" borderId="44" applyNumberFormat="0" applyFill="0" applyAlignment="0" applyProtection="0"/>
    <xf numFmtId="0" fontId="64" fillId="0" borderId="45" applyNumberFormat="0" applyFill="0" applyAlignment="0" applyProtection="0"/>
    <xf numFmtId="0" fontId="65" fillId="0" borderId="46" applyNumberFormat="0" applyFill="0" applyAlignment="0" applyProtection="0"/>
    <xf numFmtId="0" fontId="65" fillId="0" borderId="0" applyNumberFormat="0" applyFill="0" applyBorder="0" applyAlignment="0" applyProtection="0"/>
    <xf numFmtId="0" fontId="66" fillId="16" borderId="0" applyNumberFormat="0" applyBorder="0" applyAlignment="0" applyProtection="0"/>
    <xf numFmtId="0" fontId="67" fillId="17" borderId="0" applyNumberFormat="0" applyBorder="0" applyAlignment="0" applyProtection="0"/>
    <xf numFmtId="0" fontId="68" fillId="18" borderId="0" applyNumberFormat="0" applyBorder="0" applyAlignment="0" applyProtection="0"/>
    <xf numFmtId="0" fontId="69" fillId="19" borderId="47" applyNumberFormat="0" applyAlignment="0" applyProtection="0"/>
    <xf numFmtId="0" fontId="70" fillId="19" borderId="48" applyNumberFormat="0" applyAlignment="0" applyProtection="0"/>
    <xf numFmtId="0" fontId="71" fillId="0" borderId="49" applyNumberFormat="0" applyFill="0" applyAlignment="0" applyProtection="0"/>
    <xf numFmtId="0" fontId="72" fillId="20" borderId="50" applyNumberFormat="0" applyAlignment="0" applyProtection="0"/>
    <xf numFmtId="0" fontId="73" fillId="0" borderId="0" applyNumberFormat="0" applyFill="0" applyBorder="0" applyAlignment="0" applyProtection="0"/>
    <xf numFmtId="0" fontId="33" fillId="21" borderId="51" applyNumberFormat="0" applyFont="0" applyAlignment="0" applyProtection="0"/>
    <xf numFmtId="0" fontId="74" fillId="0" borderId="0" applyNumberFormat="0" applyFill="0" applyBorder="0" applyAlignment="0" applyProtection="0"/>
    <xf numFmtId="0" fontId="75" fillId="0" borderId="52" applyNumberFormat="0" applyFill="0" applyAlignment="0" applyProtection="0"/>
    <xf numFmtId="0" fontId="5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3" fillId="45" borderId="0" applyNumberFormat="0" applyBorder="0" applyAlignment="0" applyProtection="0"/>
    <xf numFmtId="171" fontId="6" fillId="5" borderId="0">
      <protection locked="0"/>
    </xf>
    <xf numFmtId="172" fontId="6" fillId="5" borderId="0">
      <protection locked="0"/>
    </xf>
    <xf numFmtId="173" fontId="6" fillId="5" borderId="0">
      <protection locked="0"/>
    </xf>
    <xf numFmtId="49" fontId="6" fillId="0" borderId="0" applyBorder="0">
      <alignment vertical="top"/>
    </xf>
    <xf numFmtId="49" fontId="33" fillId="46" borderId="0" applyBorder="0">
      <alignment vertical="top"/>
    </xf>
    <xf numFmtId="49" fontId="36" fillId="0" borderId="0" applyBorder="0">
      <alignment vertical="top"/>
    </xf>
    <xf numFmtId="167"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64" fontId="33"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alignment vertical="top"/>
      <protection locked="0"/>
    </xf>
    <xf numFmtId="0" fontId="19" fillId="0" borderId="1" applyNumberFormat="0" applyAlignment="0">
      <protection locked="0"/>
    </xf>
    <xf numFmtId="0" fontId="12" fillId="0" borderId="0" applyNumberFormat="0" applyFill="0" applyBorder="0" applyAlignment="0" applyProtection="0">
      <alignment vertical="top"/>
      <protection locked="0"/>
    </xf>
    <xf numFmtId="0" fontId="1" fillId="0" borderId="0"/>
    <xf numFmtId="0" fontId="2" fillId="0" borderId="0"/>
    <xf numFmtId="0" fontId="86" fillId="0" borderId="0"/>
    <xf numFmtId="49" fontId="36" fillId="0" borderId="0" applyBorder="0">
      <alignment vertical="top"/>
    </xf>
    <xf numFmtId="0" fontId="89" fillId="0" borderId="0"/>
    <xf numFmtId="49" fontId="33" fillId="46" borderId="0" applyBorder="0">
      <alignment vertical="top"/>
    </xf>
    <xf numFmtId="49" fontId="36" fillId="0" borderId="0" applyBorder="0">
      <alignment vertical="top"/>
    </xf>
    <xf numFmtId="49" fontId="33" fillId="46" borderId="0" applyBorder="0">
      <alignment vertical="top"/>
    </xf>
    <xf numFmtId="49" fontId="33" fillId="46" borderId="0" applyBorder="0">
      <alignment vertical="top"/>
    </xf>
  </cellStyleXfs>
  <cellXfs count="798">
    <xf numFmtId="49" fontId="0" fillId="0" borderId="0" xfId="0">
      <alignment vertical="top"/>
    </xf>
    <xf numFmtId="49" fontId="40" fillId="10" borderId="13" xfId="100" applyFont="1" applyFill="1" applyBorder="1" applyAlignment="1" applyProtection="1">
      <alignment horizontal="right" vertical="center"/>
    </xf>
    <xf numFmtId="0" fontId="6" fillId="0" borderId="15" xfId="53" applyFont="1" applyFill="1" applyBorder="1" applyAlignment="1" applyProtection="1">
      <alignment horizontal="left" vertical="center" wrapText="1" indent="1"/>
    </xf>
    <xf numFmtId="173" fontId="6" fillId="9" borderId="5" xfId="53" applyNumberFormat="1" applyFont="1" applyFill="1" applyBorder="1" applyAlignment="1" applyProtection="1">
      <alignment horizontal="right" vertical="center" wrapText="1"/>
      <protection locked="0"/>
    </xf>
    <xf numFmtId="14" fontId="6" fillId="0" borderId="0" xfId="53" applyNumberFormat="1" applyFont="1" applyFill="1" applyBorder="1" applyAlignment="1" applyProtection="1">
      <alignment horizontal="center" vertical="center" wrapText="1"/>
    </xf>
    <xf numFmtId="4" fontId="6" fillId="5" borderId="43" xfId="53" applyNumberFormat="1" applyFont="1" applyFill="1" applyBorder="1" applyAlignment="1" applyProtection="1">
      <alignment horizontal="right" vertical="center" wrapText="1"/>
      <protection locked="0"/>
    </xf>
    <xf numFmtId="0" fontId="6" fillId="0" borderId="5" xfId="53" applyFont="1" applyFill="1" applyBorder="1" applyAlignment="1" applyProtection="1">
      <alignment horizontal="left" vertical="center" wrapText="1" indent="2"/>
    </xf>
    <xf numFmtId="0" fontId="6" fillId="0" borderId="5" xfId="53" applyFont="1" applyFill="1" applyBorder="1" applyAlignment="1" applyProtection="1">
      <alignment horizontal="left" vertical="center" wrapText="1" indent="1"/>
    </xf>
    <xf numFmtId="4" fontId="6" fillId="7" borderId="5" xfId="53" applyNumberFormat="1" applyFont="1" applyFill="1" applyBorder="1" applyAlignment="1" applyProtection="1">
      <alignment horizontal="right" vertical="center" wrapText="1"/>
    </xf>
    <xf numFmtId="49" fontId="8" fillId="0" borderId="0" xfId="100" applyFont="1" applyFill="1" applyBorder="1" applyAlignment="1" applyProtection="1">
      <alignment horizontal="center" vertical="center"/>
    </xf>
    <xf numFmtId="49" fontId="6" fillId="0" borderId="54" xfId="53" applyNumberFormat="1" applyFont="1" applyFill="1" applyBorder="1" applyAlignment="1" applyProtection="1">
      <alignment horizontal="center" vertical="center" wrapText="1"/>
    </xf>
    <xf numFmtId="49" fontId="28" fillId="0" borderId="55" xfId="32" applyNumberFormat="1" applyFont="1" applyFill="1" applyBorder="1" applyAlignment="1" applyProtection="1">
      <alignment horizontal="center" vertical="center" wrapText="1"/>
    </xf>
    <xf numFmtId="0" fontId="19" fillId="0" borderId="0" xfId="55" applyFont="1" applyFill="1" applyBorder="1" applyAlignment="1" applyProtection="1">
      <alignment vertical="center" wrapText="1"/>
    </xf>
    <xf numFmtId="0" fontId="19" fillId="0" borderId="0" xfId="55" applyFont="1" applyBorder="1" applyAlignment="1">
      <alignment vertical="center" wrapText="1"/>
    </xf>
    <xf numFmtId="0" fontId="11" fillId="0" borderId="0" xfId="53" applyFont="1" applyFill="1" applyBorder="1" applyAlignment="1" applyProtection="1">
      <alignment vertical="center" wrapText="1"/>
    </xf>
    <xf numFmtId="49" fontId="53" fillId="0" borderId="0" xfId="53" applyNumberFormat="1" applyFont="1" applyFill="1" applyAlignment="1" applyProtection="1">
      <alignment horizontal="center" vertical="center" wrapText="1"/>
    </xf>
    <xf numFmtId="49" fontId="6" fillId="7" borderId="4" xfId="0" applyFont="1" applyFill="1" applyBorder="1" applyAlignment="1" applyProtection="1">
      <alignment horizontal="center" vertical="top"/>
    </xf>
    <xf numFmtId="49" fontId="6" fillId="0" borderId="0" xfId="48" applyFont="1" applyAlignment="1" applyProtection="1">
      <alignment vertical="center" wrapText="1"/>
    </xf>
    <xf numFmtId="49" fontId="11" fillId="0" borderId="0" xfId="48" applyFont="1" applyAlignment="1" applyProtection="1">
      <alignment vertical="center"/>
    </xf>
    <xf numFmtId="0" fontId="11" fillId="0" borderId="0" xfId="47" applyFont="1" applyAlignment="1" applyProtection="1">
      <alignment horizontal="center" vertical="center" wrapText="1"/>
    </xf>
    <xf numFmtId="0" fontId="6" fillId="0" borderId="0" xfId="47" applyFont="1" applyAlignment="1" applyProtection="1">
      <alignment vertical="center" wrapText="1"/>
    </xf>
    <xf numFmtId="0" fontId="6" fillId="0" borderId="0" xfId="47" applyFont="1" applyAlignment="1" applyProtection="1">
      <alignment horizontal="left" vertical="center" wrapText="1"/>
    </xf>
    <xf numFmtId="0" fontId="6" fillId="0" borderId="0" xfId="47" applyFont="1" applyProtection="1"/>
    <xf numFmtId="49" fontId="6" fillId="0" borderId="0" xfId="42" applyFont="1" applyProtection="1">
      <alignment vertical="top"/>
    </xf>
    <xf numFmtId="49" fontId="6" fillId="0" borderId="0" xfId="42" applyProtection="1">
      <alignment vertical="top"/>
    </xf>
    <xf numFmtId="0" fontId="11" fillId="0" borderId="0" xfId="50" applyNumberFormat="1" applyFont="1" applyFill="1" applyAlignment="1" applyProtection="1">
      <alignment vertical="center" wrapText="1"/>
    </xf>
    <xf numFmtId="0" fontId="11" fillId="0" borderId="0" xfId="50" applyFont="1" applyFill="1" applyAlignment="1" applyProtection="1">
      <alignment horizontal="left" vertical="center" wrapText="1"/>
    </xf>
    <xf numFmtId="0" fontId="11" fillId="0" borderId="0" xfId="50" applyFont="1" applyFill="1" applyAlignment="1" applyProtection="1">
      <alignment vertical="center" wrapText="1"/>
    </xf>
    <xf numFmtId="0" fontId="6" fillId="0" borderId="0" xfId="50" applyFont="1" applyAlignment="1" applyProtection="1">
      <alignment vertical="center" wrapText="1"/>
    </xf>
    <xf numFmtId="0" fontId="6" fillId="0" borderId="0" xfId="50" applyFont="1" applyFill="1" applyAlignment="1" applyProtection="1">
      <alignment vertical="center"/>
    </xf>
    <xf numFmtId="0" fontId="11" fillId="0" borderId="0" xfId="50" applyFont="1" applyFill="1" applyBorder="1" applyAlignment="1" applyProtection="1">
      <alignment vertical="center" wrapText="1"/>
    </xf>
    <xf numFmtId="49" fontId="11"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6" fillId="0" borderId="0" xfId="53" applyFont="1" applyFill="1" applyAlignment="1" applyProtection="1">
      <alignment vertical="center" wrapText="1"/>
    </xf>
    <xf numFmtId="0" fontId="22" fillId="0" borderId="0" xfId="45" applyProtection="1"/>
    <xf numFmtId="0" fontId="6" fillId="0" borderId="0" xfId="49" applyFont="1" applyFill="1" applyBorder="1" applyAlignment="1" applyProtection="1">
      <alignment horizontal="left" vertical="center" wrapText="1" indent="1"/>
    </xf>
    <xf numFmtId="4" fontId="6" fillId="0" borderId="0" xfId="33" applyFont="1" applyFill="1" applyBorder="1" applyAlignment="1" applyProtection="1">
      <alignment horizontal="right" vertical="center" wrapText="1"/>
    </xf>
    <xf numFmtId="0" fontId="20" fillId="8" borderId="0" xfId="53" applyFont="1" applyFill="1" applyAlignment="1" applyProtection="1">
      <alignment horizontal="center" vertical="center" wrapText="1"/>
    </xf>
    <xf numFmtId="0" fontId="6"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3"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9" fillId="0" borderId="0" xfId="19" applyFont="1" applyFill="1" applyBorder="1" applyAlignment="1" applyProtection="1">
      <alignment horizontal="left" vertical="top" wrapText="1"/>
    </xf>
    <xf numFmtId="49" fontId="15" fillId="0" borderId="0" xfId="40" applyFont="1" applyFill="1" applyBorder="1" applyAlignment="1" applyProtection="1">
      <alignment vertical="top" wrapText="1"/>
    </xf>
    <xf numFmtId="0" fontId="19"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1" fillId="0" borderId="0" xfId="53" applyFont="1" applyFill="1" applyAlignment="1" applyProtection="1">
      <alignment vertical="center" wrapText="1"/>
    </xf>
    <xf numFmtId="49" fontId="8" fillId="8" borderId="0" xfId="0" applyNumberFormat="1" applyFont="1" applyFill="1" applyAlignment="1" applyProtection="1">
      <alignment horizontal="center" vertical="center"/>
    </xf>
    <xf numFmtId="0" fontId="2" fillId="0" borderId="0" xfId="36"/>
    <xf numFmtId="0" fontId="6" fillId="0" borderId="0" xfId="41" applyNumberFormat="1" applyFont="1">
      <alignment vertical="top"/>
    </xf>
    <xf numFmtId="0" fontId="0" fillId="0" borderId="0" xfId="53" applyFont="1" applyFill="1" applyAlignment="1" applyProtection="1">
      <alignment vertical="center" wrapText="1"/>
    </xf>
    <xf numFmtId="0" fontId="28" fillId="0" borderId="0" xfId="53" applyFont="1" applyFill="1" applyAlignment="1" applyProtection="1">
      <alignment horizontal="center" vertical="center" wrapText="1"/>
    </xf>
    <xf numFmtId="0" fontId="28" fillId="0" borderId="0" xfId="47" applyFont="1" applyAlignment="1" applyProtection="1">
      <alignment horizontal="center" vertical="center"/>
    </xf>
    <xf numFmtId="0" fontId="32" fillId="0" borderId="0" xfId="53" applyFont="1" applyFill="1" applyBorder="1" applyAlignment="1" applyProtection="1">
      <alignment horizontal="center" vertical="center" wrapText="1"/>
    </xf>
    <xf numFmtId="0" fontId="19" fillId="0" borderId="0" xfId="19" applyFont="1" applyFill="1" applyBorder="1" applyAlignment="1" applyProtection="1">
      <alignment horizontal="left" vertical="top"/>
    </xf>
    <xf numFmtId="49" fontId="6" fillId="0" borderId="0" xfId="50" applyNumberFormat="1" applyFont="1" applyFill="1" applyBorder="1" applyAlignment="1" applyProtection="1">
      <alignment horizontal="center" vertical="center" wrapText="1"/>
    </xf>
    <xf numFmtId="0" fontId="32" fillId="0" borderId="0" xfId="47" applyFont="1" applyAlignment="1" applyProtection="1">
      <alignment horizontal="center" vertical="center"/>
    </xf>
    <xf numFmtId="49" fontId="20" fillId="8" borderId="0" xfId="53" applyNumberFormat="1" applyFont="1" applyFill="1" applyAlignment="1" applyProtection="1">
      <alignment horizontal="center" vertical="center" wrapText="1"/>
    </xf>
    <xf numFmtId="0" fontId="6" fillId="0" borderId="27" xfId="47" applyFont="1" applyFill="1" applyBorder="1" applyAlignment="1" applyProtection="1">
      <alignment horizontal="center" vertical="center" wrapText="1"/>
    </xf>
    <xf numFmtId="0" fontId="6" fillId="7" borderId="27" xfId="50" applyFont="1" applyFill="1" applyBorder="1" applyAlignment="1" applyProtection="1">
      <alignment horizontal="center" vertical="center"/>
    </xf>
    <xf numFmtId="49" fontId="6" fillId="7" borderId="27" xfId="50" applyNumberFormat="1" applyFont="1" applyFill="1" applyBorder="1" applyAlignment="1" applyProtection="1">
      <alignment horizontal="center" vertical="center" wrapText="1"/>
    </xf>
    <xf numFmtId="49" fontId="6" fillId="0" borderId="27" xfId="50" applyNumberFormat="1" applyFont="1" applyFill="1" applyBorder="1" applyAlignment="1" applyProtection="1">
      <alignment horizontal="center" vertical="center" wrapText="1"/>
    </xf>
    <xf numFmtId="0" fontId="6" fillId="0" borderId="27" xfId="32" applyFont="1" applyFill="1" applyBorder="1" applyAlignment="1" applyProtection="1">
      <alignment horizontal="center" vertical="center" wrapText="1"/>
    </xf>
    <xf numFmtId="0" fontId="6" fillId="0" borderId="27" xfId="53" applyFont="1" applyFill="1" applyBorder="1" applyAlignment="1" applyProtection="1">
      <alignment horizontal="center" vertical="center" wrapText="1"/>
    </xf>
    <xf numFmtId="49" fontId="6" fillId="0" borderId="27" xfId="47" applyNumberFormat="1" applyFont="1" applyFill="1" applyBorder="1" applyAlignment="1" applyProtection="1">
      <alignment horizontal="left" vertical="center" wrapText="1"/>
    </xf>
    <xf numFmtId="49" fontId="6" fillId="9" borderId="27" xfId="47" applyNumberFormat="1" applyFont="1" applyFill="1" applyBorder="1" applyAlignment="1" applyProtection="1">
      <alignment horizontal="left" vertical="center" wrapText="1"/>
      <protection locked="0"/>
    </xf>
    <xf numFmtId="49" fontId="6" fillId="9" borderId="27" xfId="50" applyNumberFormat="1" applyFont="1" applyFill="1" applyBorder="1" applyAlignment="1" applyProtection="1">
      <alignment horizontal="center" vertical="center" wrapText="1"/>
      <protection locked="0"/>
    </xf>
    <xf numFmtId="0" fontId="6" fillId="0" borderId="0" xfId="47" applyFont="1"/>
    <xf numFmtId="0" fontId="6" fillId="0" borderId="0" xfId="31" applyFont="1" applyFill="1" applyBorder="1" applyAlignment="1" applyProtection="1">
      <alignment vertical="center" wrapText="1"/>
    </xf>
    <xf numFmtId="49" fontId="6" fillId="0" borderId="0" xfId="0" applyFont="1" applyFill="1" applyProtection="1">
      <alignment vertical="top"/>
    </xf>
    <xf numFmtId="49" fontId="0" fillId="0" borderId="0" xfId="0" applyFill="1" applyProtection="1">
      <alignment vertical="top"/>
    </xf>
    <xf numFmtId="49" fontId="8"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3"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3" fillId="0" borderId="0" xfId="0" applyNumberFormat="1" applyFont="1" applyFill="1" applyProtection="1">
      <alignment vertical="top"/>
    </xf>
    <xf numFmtId="49" fontId="6" fillId="0" borderId="0" xfId="51" applyNumberFormat="1" applyFont="1" applyFill="1" applyAlignment="1" applyProtection="1">
      <alignment vertical="center" wrapText="1"/>
    </xf>
    <xf numFmtId="0" fontId="6" fillId="0" borderId="0" xfId="51" applyFont="1" applyFill="1" applyAlignment="1" applyProtection="1">
      <alignment vertical="center"/>
    </xf>
    <xf numFmtId="49" fontId="6"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20"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8" fillId="0" borderId="0" xfId="53" applyFont="1" applyFill="1" applyBorder="1" applyAlignment="1" applyProtection="1">
      <alignment horizontal="center" vertical="center" wrapText="1"/>
    </xf>
    <xf numFmtId="0" fontId="6" fillId="0" borderId="0" xfId="53" applyFont="1" applyFill="1" applyBorder="1" applyAlignment="1" applyProtection="1">
      <alignment vertical="center" wrapText="1"/>
    </xf>
    <xf numFmtId="0" fontId="6" fillId="0" borderId="0" xfId="53" applyFont="1" applyFill="1" applyBorder="1" applyAlignment="1" applyProtection="1">
      <alignment horizontal="right" vertical="center" wrapText="1"/>
    </xf>
    <xf numFmtId="49" fontId="28" fillId="0" borderId="0" xfId="32" applyNumberFormat="1" applyFont="1" applyFill="1" applyBorder="1" applyAlignment="1" applyProtection="1">
      <alignment horizontal="center" vertical="center" wrapText="1"/>
    </xf>
    <xf numFmtId="49" fontId="11" fillId="0" borderId="0" xfId="0" applyFont="1" applyFill="1" applyBorder="1" applyProtection="1">
      <alignment vertical="top"/>
    </xf>
    <xf numFmtId="49" fontId="0" fillId="0" borderId="0" xfId="0" applyFont="1" applyFill="1" applyBorder="1" applyProtection="1">
      <alignment vertical="top"/>
    </xf>
    <xf numFmtId="0" fontId="32" fillId="0" borderId="0" xfId="47" applyFont="1" applyFill="1" applyAlignment="1" applyProtection="1">
      <alignment horizontal="center" vertical="center"/>
    </xf>
    <xf numFmtId="0" fontId="6" fillId="0" borderId="0" xfId="47" applyFont="1" applyFill="1" applyProtection="1"/>
    <xf numFmtId="0" fontId="32" fillId="0" borderId="0" xfId="47" applyFont="1" applyFill="1" applyBorder="1" applyAlignment="1" applyProtection="1">
      <alignment horizontal="center" vertical="center"/>
    </xf>
    <xf numFmtId="0" fontId="6" fillId="0" borderId="0" xfId="47" applyFont="1" applyFill="1" applyBorder="1" applyProtection="1"/>
    <xf numFmtId="0" fontId="6" fillId="0" borderId="27" xfId="47" applyFont="1" applyFill="1" applyBorder="1" applyAlignment="1" applyProtection="1">
      <alignment horizontal="center" vertical="center"/>
    </xf>
    <xf numFmtId="0" fontId="32" fillId="0" borderId="0" xfId="47" applyFont="1" applyFill="1" applyBorder="1" applyAlignment="1" applyProtection="1">
      <alignment horizontal="center" vertical="center" wrapText="1"/>
    </xf>
    <xf numFmtId="49" fontId="9" fillId="0" borderId="0" xfId="0" applyFont="1" applyFill="1" applyAlignment="1" applyProtection="1">
      <alignment horizontal="left" vertical="top" wrapText="1"/>
    </xf>
    <xf numFmtId="49" fontId="9" fillId="0" borderId="0" xfId="0" applyFont="1" applyFill="1" applyAlignment="1" applyProtection="1">
      <alignment vertical="top"/>
    </xf>
    <xf numFmtId="0" fontId="28" fillId="0" borderId="0" xfId="47" applyFont="1" applyFill="1" applyAlignment="1" applyProtection="1">
      <alignment horizontal="center" vertical="center"/>
    </xf>
    <xf numFmtId="0" fontId="28" fillId="0" borderId="0" xfId="47" applyFont="1" applyFill="1" applyBorder="1" applyAlignment="1" applyProtection="1">
      <alignment horizontal="center" vertical="center"/>
    </xf>
    <xf numFmtId="49" fontId="8" fillId="10" borderId="29" xfId="0" applyFont="1" applyFill="1" applyBorder="1" applyAlignment="1" applyProtection="1">
      <alignment horizontal="center" vertical="center"/>
    </xf>
    <xf numFmtId="49" fontId="40" fillId="10" borderId="30" xfId="0" applyFont="1" applyFill="1" applyBorder="1" applyAlignment="1" applyProtection="1">
      <alignment horizontal="left" vertical="center"/>
    </xf>
    <xf numFmtId="0" fontId="23" fillId="0" borderId="0" xfId="50" applyFont="1" applyFill="1" applyAlignment="1" applyProtection="1">
      <alignment vertical="center" wrapText="1"/>
    </xf>
    <xf numFmtId="0" fontId="6" fillId="0" borderId="0" xfId="50" applyFont="1" applyFill="1" applyAlignment="1" applyProtection="1">
      <alignment vertical="center" wrapText="1"/>
    </xf>
    <xf numFmtId="0" fontId="6" fillId="0" borderId="0" xfId="50" applyFont="1" applyFill="1" applyBorder="1" applyAlignment="1" applyProtection="1">
      <alignment vertical="center" wrapText="1"/>
    </xf>
    <xf numFmtId="0" fontId="6" fillId="0" borderId="0" xfId="50" applyFont="1" applyFill="1" applyBorder="1" applyAlignment="1" applyProtection="1">
      <alignment horizontal="right" vertical="center" wrapText="1" indent="1"/>
    </xf>
    <xf numFmtId="14" fontId="11" fillId="0" borderId="0" xfId="50" applyNumberFormat="1" applyFont="1" applyFill="1" applyBorder="1" applyAlignment="1" applyProtection="1">
      <alignment horizontal="center" vertical="center" wrapText="1"/>
    </xf>
    <xf numFmtId="0" fontId="11"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3" fillId="0" borderId="0" xfId="50" applyFont="1" applyFill="1" applyAlignment="1" applyProtection="1">
      <alignment horizontal="center" vertical="center" wrapText="1"/>
    </xf>
    <xf numFmtId="0" fontId="6"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6" fillId="0" borderId="0" xfId="50" applyNumberFormat="1" applyFont="1" applyFill="1" applyBorder="1" applyAlignment="1" applyProtection="1">
      <alignment horizontal="right" vertical="center" wrapText="1" indent="1"/>
    </xf>
    <xf numFmtId="0" fontId="11" fillId="0" borderId="0" xfId="50" applyFont="1" applyFill="1" applyAlignment="1" applyProtection="1">
      <alignment horizontal="center" vertical="center" wrapText="1"/>
    </xf>
    <xf numFmtId="0" fontId="53" fillId="0" borderId="0" xfId="50" applyFont="1" applyFill="1" applyAlignment="1" applyProtection="1">
      <alignment horizontal="center" vertical="center" wrapText="1"/>
    </xf>
    <xf numFmtId="0" fontId="6" fillId="0" borderId="0" xfId="50" applyFont="1" applyFill="1" applyAlignment="1" applyProtection="1">
      <alignment horizontal="center" vertical="center" wrapText="1"/>
    </xf>
    <xf numFmtId="0" fontId="6" fillId="0" borderId="0" xfId="50" applyFont="1" applyFill="1" applyAlignment="1" applyProtection="1">
      <alignment horizontal="right" vertical="center"/>
    </xf>
    <xf numFmtId="0" fontId="8" fillId="0" borderId="0" xfId="50" applyFont="1" applyFill="1" applyBorder="1" applyAlignment="1" applyProtection="1">
      <alignment vertical="center" wrapText="1"/>
    </xf>
    <xf numFmtId="0" fontId="25" fillId="0" borderId="0" xfId="50"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wrapText="1"/>
    </xf>
    <xf numFmtId="14" fontId="6" fillId="0" borderId="0" xfId="50" applyNumberFormat="1" applyFont="1" applyFill="1" applyBorder="1" applyAlignment="1" applyProtection="1">
      <alignment horizontal="center" vertical="center" wrapText="1"/>
    </xf>
    <xf numFmtId="0" fontId="6" fillId="0" borderId="0" xfId="50" applyNumberFormat="1" applyFont="1" applyFill="1" applyBorder="1" applyAlignment="1" applyProtection="1">
      <alignment horizontal="center" vertical="center" wrapText="1"/>
    </xf>
    <xf numFmtId="0" fontId="32"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4" fillId="0" borderId="32" xfId="40" applyFont="1" applyFill="1" applyBorder="1" applyAlignment="1" applyProtection="1">
      <alignment vertical="center" wrapText="1"/>
    </xf>
    <xf numFmtId="49" fontId="24" fillId="0" borderId="33" xfId="40" applyFont="1" applyFill="1" applyBorder="1" applyAlignment="1" applyProtection="1">
      <alignment vertical="center" wrapText="1"/>
    </xf>
    <xf numFmtId="49" fontId="24" fillId="0" borderId="33" xfId="40" applyFont="1" applyFill="1" applyBorder="1" applyAlignment="1" applyProtection="1">
      <alignment horizontal="center" vertical="center" wrapText="1"/>
    </xf>
    <xf numFmtId="49" fontId="12" fillId="0" borderId="0" xfId="29" applyNumberFormat="1" applyFont="1" applyFill="1" applyBorder="1" applyAlignment="1" applyProtection="1">
      <alignment wrapText="1"/>
    </xf>
    <xf numFmtId="49" fontId="12" fillId="0" borderId="0" xfId="29" applyNumberFormat="1" applyFont="1" applyFill="1" applyBorder="1" applyAlignment="1" applyProtection="1">
      <alignment horizontal="left" wrapText="1"/>
    </xf>
    <xf numFmtId="49" fontId="24" fillId="0" borderId="34" xfId="40" applyFont="1" applyFill="1" applyBorder="1" applyAlignment="1" applyProtection="1">
      <alignment vertical="center" wrapText="1"/>
    </xf>
    <xf numFmtId="49" fontId="53"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5"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5" fillId="0" borderId="0" xfId="40" applyFont="1" applyFill="1" applyBorder="1" applyAlignment="1" applyProtection="1">
      <alignment wrapText="1"/>
    </xf>
    <xf numFmtId="49" fontId="21" fillId="0" borderId="11" xfId="40" applyFont="1" applyFill="1" applyBorder="1" applyAlignment="1" applyProtection="1">
      <alignment horizontal="left" vertical="center" wrapText="1"/>
    </xf>
    <xf numFmtId="49" fontId="21" fillId="0" borderId="0" xfId="40" applyFont="1" applyFill="1" applyBorder="1" applyAlignment="1" applyProtection="1">
      <alignment horizontal="left" vertical="center" wrapText="1"/>
    </xf>
    <xf numFmtId="49" fontId="15" fillId="0" borderId="11" xfId="40" applyFont="1" applyFill="1" applyBorder="1" applyAlignment="1" applyProtection="1">
      <alignment wrapText="1"/>
    </xf>
    <xf numFmtId="0" fontId="15" fillId="0" borderId="0" xfId="46" applyFont="1" applyFill="1" applyBorder="1" applyAlignment="1" applyProtection="1">
      <alignment horizontal="right" vertical="top" wrapText="1"/>
    </xf>
    <xf numFmtId="49" fontId="15"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1" fillId="0" borderId="41" xfId="40" applyFont="1" applyFill="1" applyBorder="1" applyAlignment="1" applyProtection="1">
      <alignment horizontal="left" vertical="center" wrapText="1"/>
    </xf>
    <xf numFmtId="49" fontId="21" fillId="0" borderId="42" xfId="40" applyFont="1" applyFill="1" applyBorder="1" applyAlignment="1" applyProtection="1">
      <alignment horizontal="left" vertical="center" wrapText="1"/>
    </xf>
    <xf numFmtId="49" fontId="33" fillId="5" borderId="6" xfId="37" applyNumberFormat="1" applyFont="1" applyFill="1" applyBorder="1" applyAlignment="1" applyProtection="1">
      <alignment horizontal="center" vertical="center" wrapText="1"/>
      <protection locked="0"/>
    </xf>
    <xf numFmtId="49" fontId="33" fillId="9" borderId="6" xfId="37" applyNumberFormat="1" applyFont="1" applyFill="1" applyBorder="1" applyAlignment="1" applyProtection="1">
      <alignment horizontal="center" vertical="center" wrapText="1"/>
      <protection locked="0"/>
    </xf>
    <xf numFmtId="49" fontId="33" fillId="7" borderId="6" xfId="37" applyNumberFormat="1" applyFont="1" applyFill="1" applyBorder="1" applyAlignment="1" applyProtection="1">
      <alignment horizontal="center" vertical="center" wrapText="1"/>
    </xf>
    <xf numFmtId="49" fontId="33"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6" fillId="0" borderId="0" xfId="0" applyNumberFormat="1" applyFont="1" applyFill="1" applyProtection="1">
      <alignment vertical="top"/>
    </xf>
    <xf numFmtId="0" fontId="0" fillId="0" borderId="0" xfId="0" applyNumberFormat="1">
      <alignment vertical="top"/>
    </xf>
    <xf numFmtId="0" fontId="2" fillId="0" borderId="0" xfId="54"/>
    <xf numFmtId="49" fontId="6" fillId="0" borderId="0" xfId="38">
      <alignment vertical="top"/>
    </xf>
    <xf numFmtId="0" fontId="39" fillId="0" borderId="0" xfId="50" applyFont="1" applyFill="1" applyAlignment="1" applyProtection="1">
      <alignment vertical="top" wrapText="1"/>
    </xf>
    <xf numFmtId="0" fontId="39" fillId="0" borderId="0" xfId="50" applyFont="1" applyFill="1" applyAlignment="1" applyProtection="1">
      <alignment horizontal="right" vertical="top" wrapText="1"/>
    </xf>
    <xf numFmtId="0" fontId="53" fillId="0" borderId="0" xfId="50" applyFont="1" applyFill="1" applyBorder="1" applyAlignment="1" applyProtection="1">
      <alignment horizontal="right" vertical="center" wrapText="1" indent="1"/>
    </xf>
    <xf numFmtId="49" fontId="53" fillId="0" borderId="0" xfId="50" applyNumberFormat="1" applyFont="1" applyFill="1" applyBorder="1" applyAlignment="1" applyProtection="1">
      <alignment horizontal="center" vertical="center" wrapText="1"/>
    </xf>
    <xf numFmtId="0" fontId="32" fillId="0" borderId="0" xfId="53" applyFont="1" applyFill="1" applyAlignment="1" applyProtection="1">
      <alignment horizontal="center" vertical="center" wrapText="1"/>
    </xf>
    <xf numFmtId="0" fontId="31"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6" fillId="0" borderId="0" xfId="33" applyFont="1" applyFill="1" applyBorder="1" applyAlignment="1" applyProtection="1">
      <alignment horizontal="center" vertical="center" wrapText="1"/>
    </xf>
    <xf numFmtId="0" fontId="44" fillId="0" borderId="0" xfId="53" applyFont="1" applyFill="1" applyAlignment="1" applyProtection="1">
      <alignment vertical="center" wrapText="1"/>
    </xf>
    <xf numFmtId="0" fontId="9" fillId="0" borderId="0" xfId="53" applyFont="1" applyFill="1" applyAlignment="1" applyProtection="1">
      <alignment vertical="center" wrapText="1"/>
    </xf>
    <xf numFmtId="0" fontId="45" fillId="0" borderId="0" xfId="53" applyFont="1" applyFill="1" applyAlignment="1" applyProtection="1">
      <alignment horizontal="center" vertical="center" wrapText="1"/>
    </xf>
    <xf numFmtId="0" fontId="53" fillId="0" borderId="0" xfId="39" applyNumberFormat="1" applyFont="1" applyAlignment="1">
      <alignment vertical="center"/>
    </xf>
    <xf numFmtId="0" fontId="6" fillId="0" borderId="0" xfId="43" applyFont="1" applyFill="1" applyBorder="1" applyAlignment="1" applyProtection="1">
      <alignment vertical="center" wrapText="1"/>
    </xf>
    <xf numFmtId="0" fontId="6" fillId="0" borderId="0" xfId="43" applyFont="1" applyFill="1" applyBorder="1" applyAlignment="1" applyProtection="1">
      <alignment horizontal="center" vertical="center" wrapText="1"/>
    </xf>
    <xf numFmtId="0" fontId="46" fillId="0" borderId="0" xfId="43" applyFont="1" applyFill="1" applyBorder="1" applyAlignment="1" applyProtection="1">
      <alignment horizontal="center" vertical="center" wrapText="1"/>
    </xf>
    <xf numFmtId="0" fontId="6" fillId="0" borderId="0" xfId="32" applyNumberFormat="1" applyFont="1" applyFill="1" applyBorder="1" applyAlignment="1" applyProtection="1">
      <alignment horizontal="center" vertical="center" wrapText="1"/>
    </xf>
    <xf numFmtId="0" fontId="6" fillId="0" borderId="0" xfId="39" applyNumberFormat="1" applyFill="1" applyAlignment="1" applyProtection="1">
      <alignment vertical="center"/>
    </xf>
    <xf numFmtId="49" fontId="6" fillId="0" borderId="0" xfId="38" applyFill="1" applyProtection="1">
      <alignment vertical="top"/>
    </xf>
    <xf numFmtId="0" fontId="54" fillId="0" borderId="0" xfId="35" applyFont="1" applyFill="1" applyProtection="1"/>
    <xf numFmtId="0" fontId="8" fillId="0" borderId="6" xfId="34" applyFont="1" applyBorder="1" applyAlignment="1" applyProtection="1">
      <alignment horizontal="justify" vertical="center" wrapText="1"/>
    </xf>
    <xf numFmtId="0" fontId="6" fillId="0" borderId="6" xfId="34" applyFont="1" applyBorder="1" applyAlignment="1" applyProtection="1">
      <alignment horizontal="justify" vertical="center" wrapText="1"/>
    </xf>
    <xf numFmtId="170" fontId="6" fillId="0" borderId="5" xfId="32" applyNumberFormat="1" applyFont="1" applyFill="1" applyBorder="1" applyAlignment="1" applyProtection="1">
      <alignment horizontal="center" vertical="center" wrapText="1"/>
    </xf>
    <xf numFmtId="49" fontId="8" fillId="10" borderId="12" xfId="38" applyFont="1" applyFill="1" applyBorder="1" applyAlignment="1" applyProtection="1">
      <alignment horizontal="right" vertical="center" wrapText="1"/>
    </xf>
    <xf numFmtId="49" fontId="40" fillId="10" borderId="13" xfId="38" applyFont="1" applyFill="1" applyBorder="1" applyAlignment="1" applyProtection="1">
      <alignment horizontal="left" vertical="center" indent="2"/>
    </xf>
    <xf numFmtId="49" fontId="6" fillId="10" borderId="13" xfId="38" applyFont="1" applyFill="1" applyBorder="1" applyAlignment="1" applyProtection="1">
      <alignment horizontal="right" vertical="center" wrapText="1"/>
    </xf>
    <xf numFmtId="49" fontId="6" fillId="10" borderId="14" xfId="38" applyFont="1" applyFill="1" applyBorder="1" applyAlignment="1" applyProtection="1">
      <alignment horizontal="right" vertical="center" wrapText="1"/>
    </xf>
    <xf numFmtId="0" fontId="53" fillId="0" borderId="0" xfId="53" applyFont="1" applyFill="1" applyAlignment="1" applyProtection="1">
      <alignment vertical="center" wrapText="1"/>
    </xf>
    <xf numFmtId="49" fontId="6" fillId="7" borderId="5" xfId="53" applyNumberFormat="1" applyFont="1" applyFill="1" applyBorder="1" applyAlignment="1" applyProtection="1">
      <alignment horizontal="center" vertical="center" wrapText="1"/>
    </xf>
    <xf numFmtId="49" fontId="40" fillId="10" borderId="13" xfId="38" applyFont="1" applyFill="1" applyBorder="1" applyAlignment="1" applyProtection="1">
      <alignment horizontal="left" vertical="center" indent="1"/>
    </xf>
    <xf numFmtId="0" fontId="53" fillId="0" borderId="0" xfId="39" applyNumberFormat="1" applyFont="1" applyFill="1" applyAlignment="1" applyProtection="1">
      <alignment vertical="center"/>
    </xf>
    <xf numFmtId="49" fontId="28" fillId="0" borderId="5" xfId="32" applyNumberFormat="1"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49" fontId="8" fillId="10" borderId="13" xfId="38" applyFont="1" applyFill="1" applyBorder="1" applyAlignment="1" applyProtection="1">
      <alignment horizontal="right" vertical="center" wrapText="1"/>
    </xf>
    <xf numFmtId="49" fontId="8" fillId="10" borderId="14" xfId="38" applyFont="1" applyFill="1" applyBorder="1" applyAlignment="1" applyProtection="1">
      <alignment horizontal="right" vertical="center" wrapText="1"/>
    </xf>
    <xf numFmtId="49" fontId="6" fillId="0" borderId="0" xfId="51" applyNumberFormat="1" applyFont="1" applyFill="1" applyBorder="1" applyAlignment="1" applyProtection="1">
      <alignment vertical="center" wrapText="1"/>
    </xf>
    <xf numFmtId="49" fontId="6" fillId="0" borderId="16" xfId="32" applyNumberFormat="1" applyFont="1" applyFill="1" applyBorder="1" applyAlignment="1" applyProtection="1">
      <alignment horizontal="center" vertical="center" wrapText="1"/>
    </xf>
    <xf numFmtId="49" fontId="6" fillId="0" borderId="15" xfId="32" applyNumberFormat="1" applyFont="1" applyFill="1" applyBorder="1" applyAlignment="1" applyProtection="1">
      <alignment horizontal="center" vertical="center" wrapText="1"/>
    </xf>
    <xf numFmtId="0" fontId="6" fillId="12" borderId="7" xfId="47" applyFont="1" applyFill="1" applyBorder="1" applyAlignment="1">
      <alignment horizontal="center" vertical="center"/>
    </xf>
    <xf numFmtId="0" fontId="6" fillId="12" borderId="17" xfId="47" applyFont="1" applyFill="1" applyBorder="1" applyAlignment="1">
      <alignment horizontal="center" vertical="center"/>
    </xf>
    <xf numFmtId="0" fontId="6" fillId="10" borderId="12" xfId="32" applyNumberFormat="1" applyFont="1" applyFill="1" applyBorder="1" applyAlignment="1" applyProtection="1">
      <alignment horizontal="center" vertical="center" wrapText="1"/>
    </xf>
    <xf numFmtId="49" fontId="6" fillId="10" borderId="13" xfId="51" applyNumberFormat="1" applyFont="1" applyFill="1" applyBorder="1" applyAlignment="1" applyProtection="1">
      <alignment horizontal="center" vertical="center" wrapText="1"/>
    </xf>
    <xf numFmtId="49" fontId="6" fillId="10" borderId="13" xfId="32" applyNumberFormat="1" applyFont="1" applyFill="1" applyBorder="1" applyAlignment="1" applyProtection="1">
      <alignment horizontal="center" vertical="center" wrapText="1"/>
    </xf>
    <xf numFmtId="49" fontId="6" fillId="10" borderId="13" xfId="39" applyNumberFormat="1" applyFill="1" applyBorder="1" applyAlignment="1" applyProtection="1">
      <alignment horizontal="left" vertical="center"/>
    </xf>
    <xf numFmtId="0" fontId="6" fillId="10" borderId="14" xfId="39" applyNumberFormat="1" applyFill="1" applyBorder="1" applyAlignment="1" applyProtection="1">
      <alignment vertical="center"/>
    </xf>
    <xf numFmtId="0" fontId="53" fillId="10" borderId="18" xfId="53" applyFont="1" applyFill="1" applyBorder="1" applyAlignment="1" applyProtection="1">
      <alignment horizontal="center" vertical="center" wrapText="1"/>
    </xf>
    <xf numFmtId="0" fontId="53" fillId="10" borderId="19" xfId="53" applyFont="1" applyFill="1" applyBorder="1" applyAlignment="1" applyProtection="1">
      <alignment horizontal="center" vertical="center" wrapText="1"/>
    </xf>
    <xf numFmtId="49" fontId="53" fillId="10" borderId="19" xfId="53" applyNumberFormat="1" applyFont="1" applyFill="1" applyBorder="1" applyAlignment="1" applyProtection="1">
      <alignment horizontal="left" vertical="center" wrapText="1"/>
    </xf>
    <xf numFmtId="49" fontId="53" fillId="10" borderId="20" xfId="53" applyNumberFormat="1" applyFont="1" applyFill="1" applyBorder="1" applyAlignment="1" applyProtection="1">
      <alignment horizontal="left" vertical="center" wrapText="1"/>
    </xf>
    <xf numFmtId="49" fontId="40" fillId="10" borderId="13" xfId="0" applyFont="1" applyFill="1" applyBorder="1" applyAlignment="1" applyProtection="1">
      <alignment horizontal="left" vertical="center" indent="1"/>
    </xf>
    <xf numFmtId="49" fontId="53" fillId="0" borderId="0" xfId="51" applyNumberFormat="1" applyFont="1" applyFill="1" applyBorder="1" applyAlignment="1" applyProtection="1">
      <alignment horizontal="center" vertical="center" wrapText="1"/>
    </xf>
    <xf numFmtId="3" fontId="53" fillId="0" borderId="0" xfId="52" applyNumberFormat="1" applyFont="1" applyFill="1" applyBorder="1" applyAlignment="1" applyProtection="1">
      <alignment horizontal="center" vertical="center" wrapText="1"/>
    </xf>
    <xf numFmtId="49" fontId="40" fillId="10" borderId="14" xfId="38" applyFont="1" applyFill="1" applyBorder="1" applyAlignment="1" applyProtection="1">
      <alignment horizontal="left" vertical="center" indent="1"/>
    </xf>
    <xf numFmtId="49" fontId="55" fillId="0" borderId="5" xfId="35" applyNumberFormat="1" applyFont="1" applyFill="1" applyBorder="1" applyAlignment="1" applyProtection="1">
      <alignment horizontal="left" vertical="center" wrapText="1" indent="1"/>
    </xf>
    <xf numFmtId="49" fontId="55" fillId="9" borderId="5" xfId="35" applyNumberFormat="1" applyFont="1" applyFill="1" applyBorder="1" applyAlignment="1" applyProtection="1">
      <alignment horizontal="left" vertical="center" wrapText="1" indent="1"/>
      <protection locked="0"/>
    </xf>
    <xf numFmtId="0" fontId="6" fillId="0" borderId="0" xfId="39" applyNumberFormat="1" applyAlignment="1" applyProtection="1">
      <alignment vertical="center"/>
    </xf>
    <xf numFmtId="0" fontId="53" fillId="0" borderId="0" xfId="39" applyNumberFormat="1" applyFont="1" applyAlignment="1" applyProtection="1">
      <alignment vertical="center"/>
    </xf>
    <xf numFmtId="0" fontId="6" fillId="0" borderId="0" xfId="39" applyNumberFormat="1" applyFont="1" applyBorder="1" applyAlignment="1" applyProtection="1">
      <alignment vertical="center"/>
    </xf>
    <xf numFmtId="0" fontId="56" fillId="0" borderId="0" xfId="39" applyNumberFormat="1" applyFont="1" applyAlignment="1" applyProtection="1">
      <alignment vertical="center"/>
    </xf>
    <xf numFmtId="0" fontId="42" fillId="0" borderId="0" xfId="39" applyNumberFormat="1" applyFont="1" applyAlignment="1" applyProtection="1">
      <alignment vertical="center"/>
    </xf>
    <xf numFmtId="0" fontId="42" fillId="0" borderId="0" xfId="39" applyNumberFormat="1" applyFont="1" applyBorder="1" applyAlignment="1" applyProtection="1">
      <alignment vertical="center"/>
    </xf>
    <xf numFmtId="0" fontId="56" fillId="0" borderId="0" xfId="39" applyNumberFormat="1" applyFont="1" applyBorder="1" applyAlignment="1" applyProtection="1">
      <alignment vertical="center"/>
    </xf>
    <xf numFmtId="0" fontId="22" fillId="0" borderId="0" xfId="39" applyNumberFormat="1" applyFont="1" applyBorder="1" applyAlignment="1" applyProtection="1">
      <alignment vertical="center"/>
    </xf>
    <xf numFmtId="0" fontId="57" fillId="0" borderId="0" xfId="39" applyNumberFormat="1" applyFont="1" applyBorder="1" applyAlignment="1" applyProtection="1">
      <alignment horizontal="center" vertical="center"/>
    </xf>
    <xf numFmtId="0" fontId="55"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6" fillId="9" borderId="27" xfId="51" applyNumberFormat="1" applyFont="1" applyFill="1" applyBorder="1" applyAlignment="1" applyProtection="1">
      <alignment horizontal="center" vertical="center" wrapText="1"/>
      <protection locked="0"/>
    </xf>
    <xf numFmtId="0" fontId="6"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3" fillId="0" borderId="0" xfId="53" applyFont="1" applyFill="1" applyAlignment="1" applyProtection="1">
      <alignment horizontal="center" vertical="center" wrapText="1"/>
    </xf>
    <xf numFmtId="0" fontId="28" fillId="0" borderId="0" xfId="32" applyNumberFormat="1" applyFont="1" applyFill="1" applyBorder="1" applyAlignment="1" applyProtection="1">
      <alignment horizontal="center" vertical="center" wrapText="1"/>
    </xf>
    <xf numFmtId="0" fontId="53" fillId="0" borderId="0" xfId="53" applyFont="1" applyFill="1" applyBorder="1" applyAlignment="1" applyProtection="1">
      <alignment vertical="center" wrapText="1"/>
    </xf>
    <xf numFmtId="0" fontId="53" fillId="0" borderId="24" xfId="39" applyNumberFormat="1" applyFont="1" applyBorder="1" applyAlignment="1">
      <alignment vertical="center"/>
    </xf>
    <xf numFmtId="0" fontId="6" fillId="0" borderId="5" xfId="47" applyFont="1" applyFill="1" applyBorder="1" applyAlignment="1" applyProtection="1">
      <alignment horizontal="center" vertical="center"/>
    </xf>
    <xf numFmtId="49" fontId="6" fillId="9" borderId="5" xfId="47" applyNumberFormat="1" applyFont="1" applyFill="1" applyBorder="1" applyAlignment="1" applyProtection="1">
      <alignment horizontal="left" vertical="center" wrapText="1"/>
      <protection locked="0"/>
    </xf>
    <xf numFmtId="49" fontId="6" fillId="5" borderId="5" xfId="47" applyNumberFormat="1" applyFont="1" applyFill="1" applyBorder="1" applyAlignment="1" applyProtection="1">
      <alignment horizontal="left" vertical="center" wrapText="1"/>
      <protection locked="0"/>
    </xf>
    <xf numFmtId="49" fontId="53" fillId="0" borderId="0" xfId="0" applyFont="1" applyFill="1" applyAlignment="1" applyProtection="1">
      <alignment vertical="top"/>
    </xf>
    <xf numFmtId="49" fontId="53" fillId="8" borderId="0" xfId="0" applyFont="1" applyFill="1" applyAlignment="1" applyProtection="1">
      <alignment vertical="top"/>
    </xf>
    <xf numFmtId="0" fontId="48" fillId="0" borderId="0" xfId="50" applyFont="1" applyFill="1" applyAlignment="1" applyProtection="1">
      <alignment vertical="center" wrapText="1"/>
    </xf>
    <xf numFmtId="0" fontId="49" fillId="0" borderId="0" xfId="50" applyFont="1" applyFill="1" applyAlignment="1" applyProtection="1">
      <alignment vertical="center" wrapText="1"/>
    </xf>
    <xf numFmtId="0" fontId="49" fillId="0" borderId="0" xfId="50" applyFont="1" applyAlignment="1" applyProtection="1">
      <alignment vertical="center" wrapText="1"/>
    </xf>
    <xf numFmtId="0" fontId="49" fillId="0" borderId="0" xfId="53" applyFont="1" applyFill="1" applyAlignment="1" applyProtection="1">
      <alignment vertical="center" wrapText="1"/>
    </xf>
    <xf numFmtId="0" fontId="59" fillId="0" borderId="0" xfId="53" applyFont="1" applyFill="1" applyAlignment="1" applyProtection="1">
      <alignment vertical="center" wrapText="1"/>
    </xf>
    <xf numFmtId="0" fontId="59" fillId="0" borderId="0" xfId="39" applyNumberFormat="1" applyFont="1" applyAlignment="1" applyProtection="1">
      <alignment vertical="center"/>
    </xf>
    <xf numFmtId="0" fontId="60" fillId="0" borderId="0" xfId="39" applyNumberFormat="1" applyFont="1" applyAlignment="1" applyProtection="1">
      <alignment vertical="center"/>
    </xf>
    <xf numFmtId="0" fontId="60" fillId="0" borderId="0" xfId="39" applyNumberFormat="1" applyFont="1" applyBorder="1" applyAlignment="1" applyProtection="1">
      <alignment vertical="center"/>
    </xf>
    <xf numFmtId="0" fontId="59" fillId="0" borderId="0" xfId="39" applyNumberFormat="1" applyFont="1" applyFill="1" applyAlignment="1" applyProtection="1">
      <alignment vertical="center"/>
    </xf>
    <xf numFmtId="0" fontId="59" fillId="0" borderId="0" xfId="39" applyNumberFormat="1" applyFont="1" applyAlignment="1">
      <alignment vertical="center"/>
    </xf>
    <xf numFmtId="49" fontId="50" fillId="0" borderId="0" xfId="0" applyFont="1" applyFill="1" applyBorder="1" applyProtection="1">
      <alignment vertical="top"/>
    </xf>
    <xf numFmtId="0" fontId="50" fillId="0" borderId="0" xfId="53" applyFont="1" applyFill="1" applyAlignment="1" applyProtection="1">
      <alignment vertical="center" wrapText="1"/>
    </xf>
    <xf numFmtId="0" fontId="49" fillId="0" borderId="0" xfId="47" applyFont="1" applyFill="1" applyProtection="1"/>
    <xf numFmtId="0" fontId="49" fillId="0" borderId="0" xfId="47" applyFont="1" applyProtection="1"/>
    <xf numFmtId="49" fontId="50" fillId="8" borderId="0" xfId="0" applyFont="1" applyFill="1" applyProtection="1">
      <alignment vertical="top"/>
    </xf>
    <xf numFmtId="49" fontId="50" fillId="0" borderId="0" xfId="0" applyFont="1" applyFill="1" applyProtection="1">
      <alignment vertical="top"/>
    </xf>
    <xf numFmtId="49" fontId="57" fillId="0" borderId="0" xfId="0" applyFont="1" applyFill="1" applyProtection="1">
      <alignment vertical="top"/>
    </xf>
    <xf numFmtId="0" fontId="53" fillId="0" borderId="0" xfId="50" applyFont="1" applyFill="1" applyAlignment="1" applyProtection="1">
      <alignment vertical="center"/>
    </xf>
    <xf numFmtId="49" fontId="8" fillId="0" borderId="0" xfId="0" applyFont="1" applyFill="1" applyBorder="1" applyAlignment="1" applyProtection="1">
      <alignment horizontal="left" vertical="top"/>
    </xf>
    <xf numFmtId="0" fontId="33" fillId="0" borderId="0" xfId="40" applyNumberFormat="1" applyFont="1" applyFill="1" applyBorder="1" applyAlignment="1" applyProtection="1">
      <alignment horizontal="justify" vertical="center" wrapText="1"/>
    </xf>
    <xf numFmtId="0" fontId="51" fillId="0" borderId="0" xfId="27" applyFill="1" applyBorder="1" applyAlignment="1" applyProtection="1">
      <alignment horizontal="left" vertical="top" wrapText="1" indent="1"/>
    </xf>
    <xf numFmtId="0" fontId="6"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6" fillId="0" borderId="5" xfId="53"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xf>
    <xf numFmtId="0" fontId="6" fillId="9" borderId="27" xfId="50" applyNumberFormat="1" applyFont="1" applyFill="1" applyBorder="1" applyAlignment="1" applyProtection="1">
      <alignment horizontal="center" vertical="center" wrapText="1"/>
      <protection locked="0"/>
    </xf>
    <xf numFmtId="49" fontId="11" fillId="0" borderId="0" xfId="38" applyFont="1" applyBorder="1" applyProtection="1">
      <alignment vertical="top"/>
    </xf>
    <xf numFmtId="49" fontId="6" fillId="0" borderId="0" xfId="38" applyFont="1" applyBorder="1" applyProtection="1">
      <alignment vertical="top"/>
    </xf>
    <xf numFmtId="49" fontId="32" fillId="0" borderId="0" xfId="38" applyFont="1" applyBorder="1" applyAlignment="1" applyProtection="1">
      <alignment horizontal="center" vertical="center"/>
    </xf>
    <xf numFmtId="49" fontId="6" fillId="0" borderId="0" xfId="38" applyBorder="1" applyProtection="1">
      <alignment vertical="top"/>
    </xf>
    <xf numFmtId="0" fontId="76" fillId="0" borderId="0" xfId="31" applyFont="1" applyFill="1" applyBorder="1" applyAlignment="1" applyProtection="1">
      <alignment vertical="center" wrapText="1"/>
    </xf>
    <xf numFmtId="49" fontId="53" fillId="0" borderId="0" xfId="39" applyFont="1">
      <alignment vertical="top"/>
    </xf>
    <xf numFmtId="49" fontId="6" fillId="0" borderId="0" xfId="38" applyFont="1">
      <alignment vertical="top"/>
    </xf>
    <xf numFmtId="49" fontId="32" fillId="0" borderId="0" xfId="38" applyFont="1" applyAlignment="1">
      <alignment horizontal="center" vertical="center" wrapText="1"/>
    </xf>
    <xf numFmtId="49" fontId="6" fillId="0" borderId="5" xfId="44" applyNumberFormat="1" applyFont="1" applyFill="1" applyBorder="1" applyAlignment="1" applyProtection="1">
      <alignment horizontal="center" vertical="center" wrapText="1"/>
    </xf>
    <xf numFmtId="0" fontId="6" fillId="9" borderId="5" xfId="51" applyNumberFormat="1" applyFont="1" applyFill="1" applyBorder="1" applyAlignment="1" applyProtection="1">
      <alignment horizontal="left" vertical="center" wrapText="1"/>
      <protection locked="0"/>
    </xf>
    <xf numFmtId="49" fontId="6"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1" fillId="9" borderId="5" xfId="27" applyNumberFormat="1" applyFill="1" applyBorder="1" applyAlignment="1" applyProtection="1">
      <alignment horizontal="left" vertical="center" wrapText="1"/>
      <protection locked="0"/>
    </xf>
    <xf numFmtId="0" fontId="57" fillId="0" borderId="0" xfId="38" applyNumberFormat="1" applyFont="1">
      <alignment vertical="top"/>
    </xf>
    <xf numFmtId="49" fontId="57" fillId="0" borderId="0" xfId="38" applyNumberFormat="1" applyFont="1">
      <alignment vertical="top"/>
    </xf>
    <xf numFmtId="0" fontId="6" fillId="10" borderId="12" xfId="53" applyFont="1" applyFill="1" applyBorder="1" applyAlignment="1" applyProtection="1">
      <alignment vertical="center" wrapText="1"/>
    </xf>
    <xf numFmtId="49" fontId="40" fillId="10" borderId="13" xfId="38" applyFont="1" applyFill="1" applyBorder="1" applyAlignment="1" applyProtection="1">
      <alignment horizontal="left" vertical="center"/>
    </xf>
    <xf numFmtId="49" fontId="26" fillId="10" borderId="13" xfId="38" applyFont="1" applyFill="1" applyBorder="1" applyAlignment="1" applyProtection="1">
      <alignment horizontal="center" vertical="top"/>
    </xf>
    <xf numFmtId="49" fontId="26" fillId="10" borderId="14" xfId="38" applyFont="1" applyFill="1" applyBorder="1" applyAlignment="1" applyProtection="1">
      <alignment horizontal="center" vertical="top"/>
    </xf>
    <xf numFmtId="49" fontId="6" fillId="0" borderId="0" xfId="38" applyProtection="1">
      <alignment vertical="top"/>
    </xf>
    <xf numFmtId="49" fontId="53" fillId="0" borderId="0" xfId="0" applyFont="1">
      <alignment vertical="top"/>
    </xf>
    <xf numFmtId="49" fontId="6" fillId="0" borderId="5" xfId="38" applyBorder="1">
      <alignment vertical="top"/>
    </xf>
    <xf numFmtId="49" fontId="11" fillId="0" borderId="0" xfId="38" applyFont="1" applyFill="1" applyBorder="1" applyProtection="1">
      <alignment vertical="top"/>
    </xf>
    <xf numFmtId="49" fontId="6" fillId="0" borderId="0" xfId="38" applyFont="1" applyFill="1" applyBorder="1" applyProtection="1">
      <alignment vertical="top"/>
    </xf>
    <xf numFmtId="49" fontId="32" fillId="0" borderId="0" xfId="38" applyFont="1" applyFill="1" applyBorder="1" applyAlignment="1" applyProtection="1">
      <alignment horizontal="center" vertical="center"/>
    </xf>
    <xf numFmtId="0" fontId="6" fillId="0" borderId="0" xfId="38" applyNumberFormat="1" applyFont="1" applyFill="1" applyBorder="1" applyAlignment="1" applyProtection="1"/>
    <xf numFmtId="49" fontId="6" fillId="0" borderId="0" xfId="38" applyFill="1" applyBorder="1" applyProtection="1">
      <alignment vertical="top"/>
    </xf>
    <xf numFmtId="0" fontId="77" fillId="0" borderId="0" xfId="38" applyNumberFormat="1" applyFont="1" applyFill="1" applyBorder="1" applyAlignment="1" applyProtection="1">
      <alignment horizontal="center" vertical="center" wrapText="1"/>
    </xf>
    <xf numFmtId="0" fontId="11" fillId="0" borderId="0" xfId="38" applyNumberFormat="1" applyFont="1" applyFill="1" applyBorder="1" applyAlignment="1" applyProtection="1"/>
    <xf numFmtId="49" fontId="6" fillId="0" borderId="5" xfId="0" applyNumberFormat="1" applyFont="1" applyBorder="1" applyProtection="1">
      <alignment vertical="top"/>
    </xf>
    <xf numFmtId="49" fontId="53" fillId="0" borderId="0" xfId="38" applyFont="1">
      <alignment vertical="top"/>
    </xf>
    <xf numFmtId="0" fontId="57" fillId="0" borderId="0" xfId="53" applyFont="1" applyFill="1" applyAlignment="1" applyProtection="1">
      <alignment vertical="center" wrapText="1"/>
    </xf>
    <xf numFmtId="0" fontId="57"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indent="1"/>
    </xf>
    <xf numFmtId="0" fontId="57" fillId="0" borderId="0" xfId="53" applyNumberFormat="1" applyFont="1" applyFill="1" applyAlignment="1" applyProtection="1">
      <alignment horizontal="left" vertical="center" indent="1"/>
    </xf>
    <xf numFmtId="0" fontId="53" fillId="0" borderId="0" xfId="53" applyFont="1" applyFill="1" applyAlignment="1" applyProtection="1">
      <alignment horizontal="left" vertical="center" wrapText="1" indent="1"/>
    </xf>
    <xf numFmtId="0" fontId="58" fillId="0" borderId="0" xfId="53" applyFont="1" applyFill="1" applyAlignment="1" applyProtection="1">
      <alignment horizontal="left" vertical="center" wrapText="1" indent="1"/>
    </xf>
    <xf numFmtId="0" fontId="79" fillId="0" borderId="0" xfId="53" applyFont="1" applyFill="1" applyAlignment="1" applyProtection="1">
      <alignment horizontal="left" vertical="center" indent="1"/>
    </xf>
    <xf numFmtId="0" fontId="58" fillId="0" borderId="0" xfId="53" applyFont="1" applyFill="1" applyAlignment="1" applyProtection="1">
      <alignment vertical="center" wrapText="1"/>
    </xf>
    <xf numFmtId="0" fontId="57" fillId="0" borderId="0" xfId="53" applyFont="1" applyFill="1" applyAlignment="1" applyProtection="1">
      <alignment vertical="center"/>
    </xf>
    <xf numFmtId="0" fontId="57" fillId="0" borderId="0" xfId="53" applyNumberFormat="1" applyFont="1" applyFill="1" applyAlignment="1" applyProtection="1">
      <alignment vertical="center"/>
    </xf>
    <xf numFmtId="0" fontId="80" fillId="0" borderId="0" xfId="53" applyFont="1" applyFill="1" applyAlignment="1" applyProtection="1">
      <alignment vertical="center"/>
    </xf>
    <xf numFmtId="0" fontId="76" fillId="0" borderId="0" xfId="53" applyFont="1" applyFill="1" applyAlignment="1" applyProtection="1">
      <alignment vertical="center" wrapText="1"/>
    </xf>
    <xf numFmtId="0" fontId="73" fillId="0" borderId="0" xfId="53" applyFont="1" applyFill="1" applyAlignment="1" applyProtection="1">
      <alignment vertical="center"/>
    </xf>
    <xf numFmtId="0" fontId="6" fillId="0" borderId="53" xfId="53" applyFont="1" applyFill="1" applyBorder="1" applyAlignment="1" applyProtection="1">
      <alignment vertical="center" wrapText="1"/>
    </xf>
    <xf numFmtId="49" fontId="36" fillId="0" borderId="0" xfId="101" applyProtection="1">
      <alignment vertical="top"/>
    </xf>
    <xf numFmtId="49" fontId="36" fillId="0" borderId="0" xfId="101">
      <alignment vertical="top"/>
    </xf>
    <xf numFmtId="49" fontId="0" fillId="0" borderId="25" xfId="0" applyFill="1" applyBorder="1" applyProtection="1">
      <alignment vertical="top"/>
    </xf>
    <xf numFmtId="14" fontId="47" fillId="0" borderId="5" xfId="51" applyNumberFormat="1" applyFont="1" applyFill="1" applyBorder="1" applyAlignment="1" applyProtection="1">
      <alignment horizontal="center" vertical="center" wrapText="1"/>
    </xf>
    <xf numFmtId="14" fontId="6" fillId="0" borderId="5" xfId="51" applyNumberFormat="1" applyFont="1" applyFill="1" applyBorder="1" applyAlignment="1" applyProtection="1">
      <alignment horizontal="left" vertical="center" wrapText="1" indent="1"/>
    </xf>
    <xf numFmtId="49" fontId="72" fillId="10" borderId="13" xfId="38" applyFont="1" applyFill="1" applyBorder="1" applyAlignment="1" applyProtection="1">
      <alignment horizontal="center" vertical="center" wrapText="1"/>
    </xf>
    <xf numFmtId="0" fontId="28" fillId="0" borderId="0" xfId="53" applyNumberFormat="1" applyFont="1" applyFill="1" applyBorder="1" applyAlignment="1" applyProtection="1">
      <alignment horizontal="center" vertical="center" wrapText="1"/>
    </xf>
    <xf numFmtId="0" fontId="28" fillId="0" borderId="0" xfId="53" applyFont="1" applyFill="1" applyBorder="1" applyAlignment="1" applyProtection="1">
      <alignment horizontal="center" vertical="top" wrapText="1"/>
    </xf>
    <xf numFmtId="14" fontId="6" fillId="7" borderId="5" xfId="51" applyNumberFormat="1" applyFont="1" applyFill="1" applyBorder="1" applyAlignment="1" applyProtection="1">
      <alignment horizontal="left" vertical="center" wrapText="1" indent="1"/>
    </xf>
    <xf numFmtId="0" fontId="6" fillId="0" borderId="5" xfId="53" applyFont="1" applyFill="1" applyBorder="1" applyAlignment="1" applyProtection="1">
      <alignment vertical="center" wrapText="1"/>
    </xf>
    <xf numFmtId="0" fontId="6" fillId="10" borderId="13" xfId="53" applyFont="1" applyFill="1" applyBorder="1" applyAlignment="1" applyProtection="1">
      <alignment vertical="center" wrapText="1"/>
    </xf>
    <xf numFmtId="0" fontId="6" fillId="0" borderId="12" xfId="32" applyFont="1" applyFill="1" applyBorder="1" applyAlignment="1" applyProtection="1">
      <alignment horizontal="left" vertical="top" wrapText="1"/>
    </xf>
    <xf numFmtId="0" fontId="53" fillId="10" borderId="14" xfId="53" applyFont="1" applyFill="1" applyBorder="1" applyAlignment="1" applyProtection="1">
      <alignment vertical="center" wrapText="1"/>
    </xf>
    <xf numFmtId="49"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6" fillId="0" borderId="5" xfId="43" applyNumberFormat="1" applyFont="1" applyFill="1" applyBorder="1" applyAlignment="1" applyProtection="1">
      <alignment horizontal="center" vertical="center" wrapText="1"/>
    </xf>
    <xf numFmtId="0" fontId="6" fillId="0" borderId="5" xfId="51" applyNumberFormat="1" applyFont="1" applyFill="1" applyBorder="1" applyAlignment="1" applyProtection="1">
      <alignment horizontal="center" vertical="center" wrapText="1"/>
    </xf>
    <xf numFmtId="0" fontId="81" fillId="0" borderId="0" xfId="43" applyNumberFormat="1" applyFont="1" applyFill="1" applyBorder="1" applyAlignment="1" applyProtection="1">
      <alignment horizontal="center" vertical="center" wrapText="1"/>
    </xf>
    <xf numFmtId="0" fontId="81" fillId="0" borderId="0" xfId="51" applyNumberFormat="1" applyFont="1" applyFill="1" applyBorder="1" applyAlignment="1" applyProtection="1">
      <alignment horizontal="center" vertical="center" wrapText="1"/>
    </xf>
    <xf numFmtId="0" fontId="81" fillId="0" borderId="0" xfId="0" applyNumberFormat="1" applyFont="1" applyFill="1" applyBorder="1" applyAlignment="1">
      <alignment horizontal="center" vertical="center"/>
    </xf>
    <xf numFmtId="0" fontId="6" fillId="0" borderId="5" xfId="53" applyNumberFormat="1" applyFont="1" applyFill="1" applyBorder="1" applyAlignment="1" applyProtection="1">
      <alignment horizontal="center" vertical="center" wrapText="1"/>
    </xf>
    <xf numFmtId="0" fontId="6" fillId="0" borderId="5" xfId="43" applyFont="1" applyFill="1" applyBorder="1" applyAlignment="1" applyProtection="1">
      <alignment horizontal="left" vertical="center" wrapText="1" indent="1"/>
    </xf>
    <xf numFmtId="0" fontId="6" fillId="0" borderId="5" xfId="53" applyNumberFormat="1" applyFont="1" applyFill="1" applyBorder="1" applyAlignment="1" applyProtection="1">
      <alignment vertical="center" wrapText="1"/>
    </xf>
    <xf numFmtId="0" fontId="6" fillId="0" borderId="5" xfId="43" applyFont="1" applyFill="1" applyBorder="1" applyAlignment="1" applyProtection="1">
      <alignment horizontal="left" vertical="center" wrapText="1" indent="2"/>
    </xf>
    <xf numFmtId="0" fontId="6" fillId="0" borderId="5" xfId="43" applyFont="1" applyFill="1" applyBorder="1" applyAlignment="1" applyProtection="1">
      <alignment horizontal="left" vertical="center" wrapText="1" indent="3"/>
    </xf>
    <xf numFmtId="0" fontId="6" fillId="0" borderId="5" xfId="43" applyFont="1" applyFill="1" applyBorder="1" applyAlignment="1" applyProtection="1">
      <alignment horizontal="left" vertical="center" wrapText="1" indent="4"/>
    </xf>
    <xf numFmtId="49" fontId="6" fillId="0" borderId="19" xfId="53" applyNumberFormat="1" applyFont="1" applyFill="1" applyBorder="1" applyAlignment="1" applyProtection="1">
      <alignment horizontal="center" vertical="center" wrapText="1"/>
    </xf>
    <xf numFmtId="0" fontId="6" fillId="0" borderId="19" xfId="43" applyFont="1" applyFill="1" applyBorder="1" applyAlignment="1" applyProtection="1">
      <alignment horizontal="left" vertical="center" wrapText="1" indent="2"/>
    </xf>
    <xf numFmtId="0" fontId="6" fillId="0" borderId="19" xfId="51" applyNumberFormat="1" applyFont="1" applyFill="1" applyBorder="1" applyAlignment="1" applyProtection="1">
      <alignment horizontal="left" vertical="center" wrapText="1"/>
    </xf>
    <xf numFmtId="49" fontId="6" fillId="0" borderId="19" xfId="53" applyNumberFormat="1"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49" fontId="6" fillId="0" borderId="0" xfId="53" applyNumberFormat="1" applyFont="1" applyFill="1" applyBorder="1" applyAlignment="1" applyProtection="1">
      <alignment vertical="center" wrapText="1"/>
    </xf>
    <xf numFmtId="0" fontId="6" fillId="0" borderId="5" xfId="53" applyNumberFormat="1" applyFont="1" applyFill="1" applyBorder="1" applyAlignment="1" applyProtection="1">
      <alignment horizontal="left" vertical="top" wrapText="1"/>
    </xf>
    <xf numFmtId="49" fontId="81" fillId="0" borderId="0" xfId="32" applyNumberFormat="1" applyFont="1" applyFill="1" applyBorder="1" applyAlignment="1" applyProtection="1">
      <alignment horizontal="center" vertical="center" wrapText="1"/>
    </xf>
    <xf numFmtId="0" fontId="6" fillId="0" borderId="0" xfId="53" applyFont="1" applyFill="1" applyAlignment="1" applyProtection="1">
      <alignment vertical="center"/>
    </xf>
    <xf numFmtId="0" fontId="6" fillId="0" borderId="0" xfId="53" applyNumberFormat="1" applyFont="1" applyFill="1" applyAlignment="1" applyProtection="1">
      <alignment vertical="center"/>
    </xf>
    <xf numFmtId="0" fontId="6"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49" fontId="6" fillId="0" borderId="0" xfId="0" applyNumberFormat="1" applyFont="1" applyAlignment="1" applyProtection="1">
      <alignment vertical="top" wrapText="1"/>
    </xf>
    <xf numFmtId="0" fontId="2" fillId="0" borderId="0" xfId="54" applyNumberFormat="1"/>
    <xf numFmtId="0" fontId="6" fillId="7" borderId="12" xfId="51" applyNumberFormat="1" applyFont="1" applyFill="1" applyBorder="1" applyAlignment="1" applyProtection="1">
      <alignment horizontal="left" vertical="center" wrapText="1"/>
    </xf>
    <xf numFmtId="0" fontId="6"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49" fontId="0" fillId="0" borderId="5" xfId="0" applyFont="1" applyBorder="1" applyAlignment="1">
      <alignment vertical="top" wrapText="1"/>
    </xf>
    <xf numFmtId="49" fontId="6" fillId="0" borderId="0" xfId="99">
      <alignment vertical="top"/>
    </xf>
    <xf numFmtId="14" fontId="83" fillId="0" borderId="0" xfId="50" applyNumberFormat="1" applyFont="1" applyFill="1" applyBorder="1" applyAlignment="1" applyProtection="1">
      <alignment horizontal="center" vertical="center" wrapText="1"/>
    </xf>
    <xf numFmtId="0" fontId="83" fillId="0" borderId="0" xfId="50" applyFont="1" applyFill="1" applyAlignment="1" applyProtection="1">
      <alignment horizontal="left" vertical="center" wrapText="1"/>
    </xf>
    <xf numFmtId="0" fontId="57" fillId="0" borderId="0" xfId="50" applyFont="1" applyFill="1" applyAlignment="1" applyProtection="1">
      <alignment vertical="center"/>
    </xf>
    <xf numFmtId="0" fontId="83" fillId="0" borderId="0" xfId="50" applyNumberFormat="1" applyFont="1" applyFill="1" applyBorder="1" applyAlignment="1" applyProtection="1">
      <alignment horizontal="center" vertical="center" wrapText="1"/>
    </xf>
    <xf numFmtId="0" fontId="84" fillId="0" borderId="0" xfId="50" applyFont="1" applyFill="1" applyBorder="1" applyAlignment="1" applyProtection="1">
      <alignment horizontal="right" vertical="center" wrapText="1" indent="1"/>
    </xf>
    <xf numFmtId="0" fontId="84" fillId="0" borderId="37" xfId="51" applyNumberFormat="1" applyFont="1" applyFill="1" applyBorder="1" applyAlignment="1" applyProtection="1">
      <alignment horizontal="center" vertical="center" wrapText="1"/>
    </xf>
    <xf numFmtId="0" fontId="84" fillId="0" borderId="0" xfId="50" applyFont="1" applyFill="1" applyBorder="1" applyAlignment="1" applyProtection="1">
      <alignment horizontal="center" vertical="center" wrapText="1"/>
    </xf>
    <xf numFmtId="0" fontId="84" fillId="0" borderId="0" xfId="50" applyFont="1" applyFill="1" applyAlignment="1" applyProtection="1">
      <alignment vertical="center" wrapText="1"/>
    </xf>
    <xf numFmtId="0" fontId="57" fillId="0" borderId="0" xfId="50" applyFont="1" applyAlignment="1" applyProtection="1">
      <alignment horizontal="center" vertical="center" wrapText="1"/>
    </xf>
    <xf numFmtId="0" fontId="84" fillId="0" borderId="0" xfId="50" applyFont="1" applyAlignment="1" applyProtection="1">
      <alignment vertical="center" wrapText="1"/>
    </xf>
    <xf numFmtId="0" fontId="85" fillId="0" borderId="0" xfId="50" applyFont="1" applyFill="1" applyAlignment="1" applyProtection="1">
      <alignment vertical="center" wrapText="1"/>
    </xf>
    <xf numFmtId="0" fontId="84" fillId="0" borderId="0" xfId="50" applyNumberFormat="1" applyFont="1" applyFill="1" applyBorder="1" applyAlignment="1" applyProtection="1">
      <alignment horizontal="center" vertical="center" wrapText="1"/>
    </xf>
    <xf numFmtId="0" fontId="57" fillId="0" borderId="0" xfId="50" applyFont="1" applyFill="1" applyAlignment="1" applyProtection="1">
      <alignment horizontal="center" vertical="center" wrapText="1"/>
    </xf>
    <xf numFmtId="0" fontId="6" fillId="0" borderId="0" xfId="50" applyFont="1" applyFill="1" applyBorder="1" applyAlignment="1" applyProtection="1">
      <alignment horizontal="right" vertical="center" wrapText="1" indent="1"/>
    </xf>
    <xf numFmtId="0" fontId="11" fillId="0" borderId="0" xfId="50" applyFont="1" applyFill="1" applyAlignment="1" applyProtection="1">
      <alignment horizontal="left" vertical="center" wrapText="1"/>
    </xf>
    <xf numFmtId="0" fontId="23" fillId="0" borderId="0" xfId="50" applyFont="1" applyFill="1" applyAlignment="1" applyProtection="1">
      <alignment vertical="center" wrapText="1"/>
    </xf>
    <xf numFmtId="0" fontId="6" fillId="0" borderId="0" xfId="50" applyFont="1" applyFill="1" applyAlignment="1" applyProtection="1">
      <alignment vertical="center" wrapText="1"/>
    </xf>
    <xf numFmtId="0" fontId="6" fillId="0" borderId="0" xfId="50" applyFont="1" applyFill="1" applyBorder="1" applyAlignment="1" applyProtection="1">
      <alignment horizontal="right" vertical="center" wrapText="1" indent="1"/>
    </xf>
    <xf numFmtId="14" fontId="11" fillId="0" borderId="0" xfId="50" applyNumberFormat="1" applyFont="1" applyFill="1" applyBorder="1" applyAlignment="1" applyProtection="1">
      <alignment horizontal="center" vertical="center" wrapText="1"/>
    </xf>
    <xf numFmtId="0" fontId="11" fillId="0" borderId="0" xfId="50" applyNumberFormat="1"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wrapText="1"/>
    </xf>
    <xf numFmtId="0" fontId="6" fillId="0" borderId="0" xfId="50" applyNumberFormat="1" applyFont="1" applyFill="1" applyBorder="1" applyAlignment="1" applyProtection="1">
      <alignment horizontal="center" vertical="center" wrapText="1"/>
    </xf>
    <xf numFmtId="0" fontId="49" fillId="0" borderId="0" xfId="50" applyFont="1" applyFill="1" applyAlignment="1" applyProtection="1">
      <alignment vertical="center" wrapText="1"/>
    </xf>
    <xf numFmtId="0" fontId="6" fillId="0" borderId="0" xfId="53"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15" xfId="53" applyFont="1" applyFill="1" applyBorder="1" applyAlignment="1" applyProtection="1">
      <alignment horizontal="center" vertical="center" wrapText="1"/>
    </xf>
    <xf numFmtId="0" fontId="6" fillId="0" borderId="22" xfId="53" applyFont="1" applyFill="1" applyBorder="1" applyAlignment="1" applyProtection="1">
      <alignment horizontal="center" vertical="center" wrapText="1"/>
    </xf>
    <xf numFmtId="0" fontId="6" fillId="0" borderId="5" xfId="32" applyFont="1" applyFill="1" applyBorder="1" applyAlignment="1" applyProtection="1">
      <alignment horizontal="center" vertical="center" wrapText="1"/>
    </xf>
    <xf numFmtId="0" fontId="87" fillId="0" borderId="0" xfId="39" applyNumberFormat="1" applyFont="1" applyAlignment="1" applyProtection="1">
      <alignment vertical="center"/>
    </xf>
    <xf numFmtId="0" fontId="84" fillId="0" borderId="0" xfId="43" applyNumberFormat="1" applyFont="1" applyFill="1" applyBorder="1" applyAlignment="1" applyProtection="1">
      <alignment vertical="center" wrapText="1"/>
    </xf>
    <xf numFmtId="0" fontId="84" fillId="0" borderId="0" xfId="43" applyFont="1" applyFill="1" applyBorder="1" applyAlignment="1" applyProtection="1">
      <alignment vertical="center" wrapText="1"/>
    </xf>
    <xf numFmtId="49" fontId="84" fillId="0" borderId="0" xfId="51" applyNumberFormat="1" applyFont="1" applyFill="1" applyBorder="1" applyAlignment="1" applyProtection="1">
      <alignment horizontal="center" vertical="center" wrapText="1"/>
    </xf>
    <xf numFmtId="0" fontId="57" fillId="0" borderId="0" xfId="39" applyNumberFormat="1" applyFont="1" applyAlignment="1" applyProtection="1">
      <alignment vertical="center"/>
    </xf>
    <xf numFmtId="0" fontId="6" fillId="0" borderId="22" xfId="53" applyFont="1" applyFill="1" applyBorder="1" applyAlignment="1" applyProtection="1">
      <alignment horizontal="left" vertical="center" wrapText="1"/>
    </xf>
    <xf numFmtId="49" fontId="6" fillId="0" borderId="22" xfId="53" applyNumberFormat="1" applyFont="1" applyFill="1" applyBorder="1" applyAlignment="1" applyProtection="1">
      <alignment horizontal="center" vertical="center" wrapText="1"/>
    </xf>
    <xf numFmtId="49" fontId="6" fillId="0" borderId="22" xfId="53" applyNumberFormat="1" applyFont="1" applyFill="1" applyBorder="1" applyAlignment="1" applyProtection="1">
      <alignment horizontal="left" vertical="center" wrapText="1"/>
    </xf>
    <xf numFmtId="0" fontId="6" fillId="0" borderId="0" xfId="53" applyFont="1" applyFill="1" applyAlignment="1" applyProtection="1">
      <alignment horizontal="right" vertical="top" wrapText="1"/>
    </xf>
    <xf numFmtId="0" fontId="6" fillId="0" borderId="0" xfId="53" applyFont="1" applyFill="1" applyAlignment="1" applyProtection="1">
      <alignment horizontal="left" vertical="center" wrapText="1"/>
    </xf>
    <xf numFmtId="49" fontId="57" fillId="0" borderId="0" xfId="53" applyNumberFormat="1" applyFont="1" applyFill="1" applyAlignment="1" applyProtection="1">
      <alignment horizontal="center" vertical="center" wrapText="1"/>
    </xf>
    <xf numFmtId="0" fontId="84" fillId="0" borderId="0" xfId="53" applyFont="1" applyFill="1" applyBorder="1" applyAlignment="1" applyProtection="1">
      <alignment vertical="center" wrapText="1"/>
    </xf>
    <xf numFmtId="0" fontId="84" fillId="0" borderId="0" xfId="53" applyFont="1" applyFill="1" applyAlignment="1" applyProtection="1">
      <alignment vertical="center" wrapText="1"/>
    </xf>
    <xf numFmtId="0" fontId="83" fillId="0" borderId="0" xfId="53" applyFont="1" applyFill="1" applyAlignment="1" applyProtection="1">
      <alignment vertical="center" wrapText="1"/>
    </xf>
    <xf numFmtId="49" fontId="11" fillId="0" borderId="0" xfId="53" applyNumberFormat="1" applyFont="1" applyFill="1" applyAlignment="1" applyProtection="1">
      <alignment horizontal="center" vertical="center" wrapText="1"/>
    </xf>
    <xf numFmtId="0" fontId="11" fillId="0" borderId="0" xfId="53" applyNumberFormat="1" applyFont="1" applyFill="1" applyAlignment="1" applyProtection="1">
      <alignment vertical="center" wrapText="1"/>
    </xf>
    <xf numFmtId="0" fontId="6" fillId="0" borderId="0" xfId="55" applyFont="1" applyFill="1" applyBorder="1" applyAlignment="1" applyProtection="1">
      <alignment horizontal="center" vertical="center" wrapText="1"/>
    </xf>
    <xf numFmtId="0" fontId="8" fillId="0" borderId="0" xfId="53" applyFont="1" applyFill="1" applyBorder="1" applyAlignment="1" applyProtection="1">
      <alignment horizontal="center" vertical="center" wrapText="1"/>
    </xf>
    <xf numFmtId="0" fontId="6" fillId="0" borderId="43" xfId="53" applyFont="1" applyFill="1" applyBorder="1" applyAlignment="1" applyProtection="1">
      <alignment horizontal="center" vertical="center" wrapText="1"/>
    </xf>
    <xf numFmtId="49" fontId="11" fillId="0" borderId="0" xfId="53" applyNumberFormat="1" applyFont="1" applyFill="1" applyBorder="1" applyAlignment="1" applyProtection="1">
      <alignment horizontal="center" vertical="center" wrapText="1"/>
    </xf>
    <xf numFmtId="4" fontId="6" fillId="0" borderId="0" xfId="53" applyNumberFormat="1" applyFont="1" applyFill="1" applyBorder="1" applyAlignment="1" applyProtection="1">
      <alignment horizontal="right" vertical="center" wrapText="1"/>
    </xf>
    <xf numFmtId="9" fontId="8" fillId="0" borderId="0" xfId="38" applyNumberFormat="1" applyFont="1" applyFill="1" applyBorder="1" applyAlignment="1" applyProtection="1">
      <alignment horizontal="center" vertical="center" wrapText="1"/>
    </xf>
    <xf numFmtId="0" fontId="11" fillId="0" borderId="0" xfId="53" applyNumberFormat="1" applyFont="1" applyFill="1" applyBorder="1" applyAlignment="1" applyProtection="1">
      <alignment vertical="center" wrapText="1"/>
    </xf>
    <xf numFmtId="49" fontId="83" fillId="0" borderId="0" xfId="53" applyNumberFormat="1" applyFont="1" applyFill="1" applyAlignment="1" applyProtection="1">
      <alignment horizontal="center" vertical="center" wrapText="1"/>
    </xf>
    <xf numFmtId="49" fontId="57" fillId="0" borderId="0" xfId="53" applyNumberFormat="1" applyFont="1" applyFill="1" applyBorder="1" applyAlignment="1" applyProtection="1">
      <alignment horizontal="center" vertical="center" wrapText="1"/>
    </xf>
    <xf numFmtId="49" fontId="84" fillId="0" borderId="0" xfId="53" applyNumberFormat="1" applyFont="1" applyFill="1" applyBorder="1" applyAlignment="1" applyProtection="1">
      <alignment horizontal="center" vertical="center" wrapText="1"/>
    </xf>
    <xf numFmtId="0" fontId="83" fillId="0" borderId="0" xfId="53" applyNumberFormat="1" applyFont="1" applyFill="1" applyAlignment="1" applyProtection="1">
      <alignment vertical="center" wrapText="1"/>
    </xf>
    <xf numFmtId="49" fontId="40" fillId="10" borderId="12" xfId="100" applyFont="1" applyFill="1" applyBorder="1" applyAlignment="1" applyProtection="1">
      <alignment horizontal="right" vertical="center"/>
    </xf>
    <xf numFmtId="49" fontId="40" fillId="10" borderId="14" xfId="100" applyFont="1" applyFill="1" applyBorder="1" applyAlignment="1" applyProtection="1">
      <alignment horizontal="right" vertical="center"/>
    </xf>
    <xf numFmtId="0" fontId="6" fillId="0" borderId="0" xfId="53" applyFont="1" applyFill="1" applyAlignment="1" applyProtection="1">
      <alignment horizontal="right" vertical="center" wrapText="1"/>
    </xf>
    <xf numFmtId="0" fontId="0" fillId="0" borderId="0" xfId="53" applyFont="1" applyFill="1" applyAlignment="1" applyProtection="1">
      <alignment vertical="center"/>
    </xf>
    <xf numFmtId="0" fontId="9" fillId="0" borderId="0" xfId="53" applyFont="1" applyFill="1" applyAlignment="1" applyProtection="1">
      <alignment horizontal="right" vertical="top" wrapText="1"/>
    </xf>
    <xf numFmtId="0" fontId="6" fillId="0" borderId="0" xfId="110" applyFont="1" applyFill="1" applyProtection="1"/>
    <xf numFmtId="49" fontId="28" fillId="0" borderId="56" xfId="32" applyNumberFormat="1" applyFont="1" applyFill="1" applyBorder="1" applyAlignment="1" applyProtection="1">
      <alignment horizontal="center" vertical="center" wrapText="1"/>
    </xf>
    <xf numFmtId="0" fontId="6" fillId="0" borderId="0" xfId="110" applyNumberFormat="1" applyFont="1" applyFill="1" applyBorder="1" applyAlignment="1" applyProtection="1">
      <alignment horizontal="center" wrapText="1"/>
    </xf>
    <xf numFmtId="49" fontId="6" fillId="0" borderId="43" xfId="53" applyNumberFormat="1"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xf>
    <xf numFmtId="49" fontId="6" fillId="11" borderId="43" xfId="51" applyNumberFormat="1" applyFont="1" applyFill="1" applyBorder="1" applyAlignment="1" applyProtection="1">
      <alignment horizontal="left" vertical="center" wrapText="1"/>
    </xf>
    <xf numFmtId="4" fontId="6" fillId="7" borderId="43" xfId="53" applyNumberFormat="1" applyFont="1" applyFill="1" applyBorder="1" applyAlignment="1" applyProtection="1">
      <alignment horizontal="right" vertical="center" wrapText="1"/>
    </xf>
    <xf numFmtId="0" fontId="53" fillId="0" borderId="0" xfId="110" applyNumberFormat="1" applyFont="1" applyFill="1" applyBorder="1" applyAlignment="1" applyProtection="1">
      <alignment horizontal="center" wrapText="1"/>
    </xf>
    <xf numFmtId="0" fontId="6" fillId="0" borderId="58" xfId="53" applyNumberFormat="1" applyFont="1" applyFill="1" applyBorder="1" applyAlignment="1" applyProtection="1">
      <alignment horizontal="center" vertical="center" wrapText="1"/>
    </xf>
    <xf numFmtId="0" fontId="6" fillId="0" borderId="58" xfId="53" applyFont="1" applyFill="1" applyBorder="1" applyAlignment="1" applyProtection="1">
      <alignment horizontal="center" vertical="center" wrapText="1"/>
    </xf>
    <xf numFmtId="49" fontId="88" fillId="10" borderId="61" xfId="38" applyFont="1" applyFill="1" applyBorder="1" applyAlignment="1" applyProtection="1">
      <alignment horizontal="left" vertical="center"/>
    </xf>
    <xf numFmtId="49" fontId="40" fillId="10" borderId="63" xfId="38" applyFont="1" applyFill="1" applyBorder="1" applyAlignment="1" applyProtection="1">
      <alignment horizontal="left" vertical="center" indent="2"/>
    </xf>
    <xf numFmtId="49" fontId="40" fillId="10" borderId="62" xfId="38" applyFont="1" applyFill="1" applyBorder="1" applyAlignment="1" applyProtection="1">
      <alignment horizontal="left" vertical="center" indent="1"/>
    </xf>
    <xf numFmtId="49" fontId="40" fillId="10" borderId="62" xfId="38" applyFont="1" applyFill="1" applyBorder="1" applyAlignment="1" applyProtection="1">
      <alignment horizontal="left" vertical="center"/>
    </xf>
    <xf numFmtId="49" fontId="6" fillId="0" borderId="60" xfId="53" applyNumberFormat="1" applyFont="1" applyFill="1" applyBorder="1" applyAlignment="1" applyProtection="1">
      <alignment horizontal="center" vertical="center" wrapText="1"/>
    </xf>
    <xf numFmtId="0" fontId="6" fillId="0" borderId="60" xfId="53" applyFont="1" applyFill="1" applyBorder="1" applyAlignment="1" applyProtection="1">
      <alignment horizontal="center" vertical="center" wrapText="1"/>
    </xf>
    <xf numFmtId="4" fontId="6" fillId="7" borderId="60" xfId="53" applyNumberFormat="1" applyFont="1" applyFill="1" applyBorder="1" applyAlignment="1" applyProtection="1">
      <alignment horizontal="right" vertical="center" wrapText="1"/>
    </xf>
    <xf numFmtId="0" fontId="6" fillId="0" borderId="43" xfId="53" applyNumberFormat="1" applyFont="1" applyFill="1" applyBorder="1" applyAlignment="1" applyProtection="1">
      <alignment horizontal="center" vertical="center" wrapText="1"/>
    </xf>
    <xf numFmtId="49" fontId="88" fillId="10" borderId="66" xfId="38" applyFont="1" applyFill="1" applyBorder="1" applyAlignment="1" applyProtection="1">
      <alignment horizontal="left" vertical="center" indent="1"/>
    </xf>
    <xf numFmtId="49" fontId="88" fillId="10" borderId="61" xfId="38" applyFont="1" applyFill="1" applyBorder="1" applyAlignment="1" applyProtection="1">
      <alignment horizontal="left" vertical="center" indent="1"/>
    </xf>
    <xf numFmtId="0" fontId="53" fillId="0" borderId="0" xfId="110" applyNumberFormat="1" applyFont="1" applyFill="1" applyBorder="1" applyAlignment="1" applyProtection="1"/>
    <xf numFmtId="0" fontId="53" fillId="0" borderId="0" xfId="53" applyNumberFormat="1" applyFont="1" applyFill="1" applyAlignment="1" applyProtection="1">
      <alignment horizontal="center" vertical="center" wrapText="1"/>
    </xf>
    <xf numFmtId="0" fontId="6" fillId="0" borderId="43" xfId="53" applyFont="1" applyFill="1" applyBorder="1" applyAlignment="1" applyProtection="1">
      <alignment horizontal="left" vertical="center" wrapText="1" indent="1"/>
    </xf>
    <xf numFmtId="0" fontId="6" fillId="0" borderId="43" xfId="53" applyFont="1" applyFill="1" applyBorder="1" applyAlignment="1" applyProtection="1">
      <alignment horizontal="left" vertical="center" wrapText="1" indent="2"/>
    </xf>
    <xf numFmtId="0" fontId="55" fillId="0" borderId="0" xfId="110" applyFont="1" applyBorder="1"/>
    <xf numFmtId="0" fontId="6" fillId="0" borderId="0" xfId="32" applyFont="1" applyFill="1" applyBorder="1" applyAlignment="1" applyProtection="1">
      <alignment vertical="top" wrapText="1"/>
    </xf>
    <xf numFmtId="0" fontId="6" fillId="0" borderId="0" xfId="32" applyFont="1" applyFill="1" applyBorder="1" applyAlignment="1" applyProtection="1">
      <alignment horizontal="left" vertical="top" wrapText="1"/>
    </xf>
    <xf numFmtId="4" fontId="6" fillId="0" borderId="43" xfId="53" applyNumberFormat="1" applyFont="1" applyFill="1" applyBorder="1" applyAlignment="1" applyProtection="1">
      <alignment horizontal="center" vertical="center" wrapText="1"/>
    </xf>
    <xf numFmtId="0" fontId="9" fillId="0" borderId="0" xfId="53" applyFont="1" applyFill="1" applyAlignment="1" applyProtection="1">
      <alignment vertical="top"/>
    </xf>
    <xf numFmtId="49" fontId="11" fillId="0" borderId="0" xfId="100" applyFont="1" applyFill="1" applyBorder="1" applyProtection="1">
      <alignment vertical="top"/>
    </xf>
    <xf numFmtId="49" fontId="0" fillId="0" borderId="0" xfId="100" applyFont="1" applyFill="1" applyBorder="1" applyProtection="1">
      <alignment vertical="top"/>
    </xf>
    <xf numFmtId="49" fontId="28" fillId="0" borderId="0" xfId="100" applyFont="1" applyFill="1" applyBorder="1" applyAlignment="1" applyProtection="1">
      <alignment horizontal="center" vertical="center"/>
    </xf>
    <xf numFmtId="49" fontId="50" fillId="0" borderId="0" xfId="100" applyFont="1" applyFill="1" applyBorder="1" applyProtection="1">
      <alignment vertical="top"/>
    </xf>
    <xf numFmtId="0" fontId="91" fillId="0" borderId="0" xfId="53" applyFont="1" applyFill="1" applyAlignment="1" applyProtection="1">
      <alignment vertical="center" wrapText="1"/>
    </xf>
    <xf numFmtId="0" fontId="6" fillId="7" borderId="5" xfId="53" applyNumberFormat="1" applyFont="1" applyFill="1" applyBorder="1" applyAlignment="1" applyProtection="1">
      <alignment horizontal="right" vertical="center" wrapText="1"/>
    </xf>
    <xf numFmtId="49" fontId="6" fillId="0" borderId="57" xfId="53" applyNumberFormat="1" applyFont="1" applyFill="1" applyBorder="1" applyAlignment="1" applyProtection="1">
      <alignment horizontal="center" vertical="center" wrapText="1"/>
    </xf>
    <xf numFmtId="0" fontId="6" fillId="0" borderId="15" xfId="53" applyFont="1" applyFill="1" applyBorder="1" applyAlignment="1" applyProtection="1">
      <alignment vertical="top" wrapText="1"/>
    </xf>
    <xf numFmtId="0" fontId="6" fillId="0" borderId="21" xfId="53" applyFont="1" applyFill="1" applyBorder="1" applyAlignment="1" applyProtection="1">
      <alignment vertical="top" wrapText="1"/>
    </xf>
    <xf numFmtId="0" fontId="6" fillId="0" borderId="15" xfId="53" applyFont="1" applyFill="1" applyBorder="1" applyAlignment="1" applyProtection="1">
      <alignment vertical="center" wrapText="1"/>
    </xf>
    <xf numFmtId="49" fontId="6" fillId="9" borderId="5" xfId="53" applyNumberFormat="1" applyFont="1" applyFill="1" applyBorder="1" applyAlignment="1" applyProtection="1">
      <alignment vertical="center" wrapText="1"/>
      <protection locked="0"/>
    </xf>
    <xf numFmtId="49" fontId="6" fillId="10" borderId="12" xfId="53" applyNumberFormat="1" applyFont="1" applyFill="1" applyBorder="1" applyAlignment="1" applyProtection="1">
      <alignment vertical="center" wrapText="1"/>
    </xf>
    <xf numFmtId="4" fontId="6" fillId="7" borderId="15" xfId="53" applyNumberFormat="1" applyFont="1" applyFill="1" applyBorder="1" applyAlignment="1" applyProtection="1">
      <alignment horizontal="right" vertical="center" wrapText="1"/>
    </xf>
    <xf numFmtId="0" fontId="73" fillId="0" borderId="0" xfId="53" applyFont="1" applyFill="1" applyAlignment="1" applyProtection="1">
      <alignment vertical="center" wrapText="1"/>
    </xf>
    <xf numFmtId="49" fontId="28" fillId="0" borderId="25" xfId="32" applyNumberFormat="1" applyFont="1" applyFill="1" applyBorder="1" applyAlignment="1" applyProtection="1">
      <alignment horizontal="center" vertical="center" wrapText="1"/>
    </xf>
    <xf numFmtId="0" fontId="28" fillId="0" borderId="25" xfId="32" applyNumberFormat="1" applyFont="1" applyFill="1" applyBorder="1" applyAlignment="1" applyProtection="1">
      <alignment horizontal="center" vertical="center" wrapText="1"/>
    </xf>
    <xf numFmtId="49" fontId="51" fillId="5" borderId="5" xfId="27" applyNumberFormat="1" applyFill="1" applyBorder="1" applyAlignment="1" applyProtection="1">
      <alignment horizontal="left" vertical="center" wrapText="1"/>
      <protection locked="0"/>
    </xf>
    <xf numFmtId="0" fontId="92" fillId="0" borderId="0" xfId="53" applyFont="1" applyFill="1" applyAlignment="1" applyProtection="1">
      <alignment vertical="center" wrapText="1"/>
    </xf>
    <xf numFmtId="0" fontId="92" fillId="0" borderId="0" xfId="53" applyFont="1" applyFill="1" applyBorder="1" applyAlignment="1" applyProtection="1">
      <alignment vertical="center" wrapText="1"/>
    </xf>
    <xf numFmtId="49" fontId="6" fillId="11" borderId="5" xfId="51" applyNumberFormat="1" applyFont="1" applyFill="1" applyBorder="1" applyAlignment="1" applyProtection="1">
      <alignment horizontal="left" vertical="center" wrapText="1"/>
    </xf>
    <xf numFmtId="49" fontId="0" fillId="0" borderId="5" xfId="117" applyFont="1" applyFill="1" applyBorder="1" applyAlignment="1" applyProtection="1">
      <alignment horizontal="center" vertical="center"/>
    </xf>
    <xf numFmtId="49" fontId="0" fillId="0" borderId="0" xfId="115" applyFont="1" applyFill="1" applyProtection="1">
      <alignment vertical="top"/>
    </xf>
    <xf numFmtId="49" fontId="0" fillId="8" borderId="0" xfId="115" applyFont="1" applyFill="1" applyProtection="1">
      <alignment vertical="top"/>
    </xf>
    <xf numFmtId="49" fontId="53" fillId="8" borderId="0" xfId="115" applyFont="1" applyFill="1" applyProtection="1">
      <alignment vertical="top"/>
    </xf>
    <xf numFmtId="49" fontId="57" fillId="8" borderId="0" xfId="115" applyFont="1" applyFill="1" applyProtection="1">
      <alignment vertical="top"/>
    </xf>
    <xf numFmtId="49" fontId="57" fillId="0" borderId="0" xfId="115" applyFont="1" applyFill="1" applyProtection="1">
      <alignment vertical="top"/>
    </xf>
    <xf numFmtId="49" fontId="53" fillId="0" borderId="0" xfId="115" applyFont="1" applyFill="1" applyProtection="1">
      <alignment vertical="top"/>
    </xf>
    <xf numFmtId="49" fontId="53" fillId="0" borderId="0" xfId="115" applyFont="1" applyFill="1" applyAlignment="1" applyProtection="1">
      <alignment vertical="top"/>
    </xf>
    <xf numFmtId="0" fontId="53" fillId="0" borderId="0" xfId="115" applyNumberFormat="1" applyFont="1" applyFill="1" applyProtection="1">
      <alignment vertical="top"/>
    </xf>
    <xf numFmtId="0" fontId="59" fillId="0" borderId="0" xfId="115" applyNumberFormat="1" applyFont="1" applyFill="1" applyProtection="1">
      <alignment vertical="top"/>
    </xf>
    <xf numFmtId="49" fontId="53" fillId="0" borderId="0" xfId="115" applyFont="1" applyFill="1">
      <alignment vertical="top"/>
    </xf>
    <xf numFmtId="49" fontId="57" fillId="0" borderId="0" xfId="115" applyFont="1" applyFill="1">
      <alignment vertical="top"/>
    </xf>
    <xf numFmtId="0" fontId="93" fillId="0" borderId="0" xfId="115" applyNumberFormat="1" applyFont="1" applyFill="1">
      <alignment vertical="top"/>
    </xf>
    <xf numFmtId="0" fontId="6" fillId="0" borderId="0" xfId="53" applyFont="1" applyFill="1" applyAlignment="1" applyProtection="1">
      <alignment vertical="center" wrapText="1"/>
    </xf>
    <xf numFmtId="0" fontId="0" fillId="0" borderId="0" xfId="53" applyFont="1" applyFill="1" applyAlignment="1" applyProtection="1">
      <alignment vertical="center" wrapText="1"/>
    </xf>
    <xf numFmtId="0" fontId="6" fillId="0" borderId="0" xfId="53" applyFont="1" applyFill="1" applyBorder="1" applyAlignment="1" applyProtection="1">
      <alignment vertical="center" wrapText="1"/>
    </xf>
    <xf numFmtId="0" fontId="6" fillId="0" borderId="5" xfId="53" applyFont="1" applyFill="1" applyBorder="1" applyAlignment="1" applyProtection="1">
      <alignment horizontal="center" vertical="center" wrapText="1"/>
    </xf>
    <xf numFmtId="4" fontId="6" fillId="9" borderId="5" xfId="53" applyNumberFormat="1" applyFont="1" applyFill="1" applyBorder="1" applyAlignment="1" applyProtection="1">
      <alignment horizontal="right" vertical="center" wrapText="1"/>
      <protection locked="0"/>
    </xf>
    <xf numFmtId="0" fontId="6" fillId="0" borderId="5" xfId="32" applyFont="1" applyFill="1" applyBorder="1" applyAlignment="1" applyProtection="1">
      <alignment horizontal="center" vertical="center" wrapText="1"/>
    </xf>
    <xf numFmtId="0" fontId="53" fillId="0" borderId="0" xfId="53" applyFont="1" applyFill="1" applyAlignment="1" applyProtection="1">
      <alignment vertical="center" wrapText="1"/>
    </xf>
    <xf numFmtId="49" fontId="53" fillId="0" borderId="0" xfId="53" applyNumberFormat="1" applyFont="1" applyFill="1" applyAlignment="1" applyProtection="1">
      <alignment horizontal="center" vertical="center" wrapText="1"/>
    </xf>
    <xf numFmtId="0" fontId="6" fillId="0" borderId="0" xfId="110" applyNumberFormat="1" applyFont="1" applyFill="1" applyBorder="1" applyAlignment="1" applyProtection="1">
      <alignment horizontal="center" wrapText="1"/>
    </xf>
    <xf numFmtId="49" fontId="6" fillId="0" borderId="43" xfId="53" applyNumberFormat="1"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xf>
    <xf numFmtId="0" fontId="6" fillId="0" borderId="43" xfId="53" applyFont="1" applyFill="1" applyBorder="1" applyAlignment="1" applyProtection="1">
      <alignment horizontal="center" vertical="center" wrapText="1"/>
    </xf>
    <xf numFmtId="0" fontId="57" fillId="0" borderId="0" xfId="53" applyFont="1" applyFill="1" applyAlignment="1" applyProtection="1">
      <alignment vertical="center" wrapText="1"/>
    </xf>
    <xf numFmtId="0" fontId="57" fillId="0" borderId="0" xfId="53" applyNumberFormat="1" applyFont="1" applyFill="1" applyAlignment="1" applyProtection="1">
      <alignment vertical="center" wrapText="1"/>
    </xf>
    <xf numFmtId="4" fontId="6" fillId="0" borderId="43" xfId="53" applyNumberFormat="1" applyFont="1" applyFill="1" applyBorder="1" applyAlignment="1" applyProtection="1">
      <alignment horizontal="center" vertical="center" wrapText="1"/>
    </xf>
    <xf numFmtId="4" fontId="6" fillId="9" borderId="43" xfId="53" applyNumberFormat="1" applyFont="1" applyFill="1" applyBorder="1" applyAlignment="1" applyProtection="1">
      <alignment horizontal="right" vertical="center" wrapText="1"/>
      <protection locked="0"/>
    </xf>
    <xf numFmtId="0" fontId="6" fillId="0" borderId="5" xfId="32" applyFont="1" applyFill="1" applyBorder="1" applyAlignment="1" applyProtection="1">
      <alignment horizontal="left" vertical="top" wrapText="1"/>
    </xf>
    <xf numFmtId="4" fontId="6" fillId="0" borderId="5" xfId="53" applyNumberFormat="1" applyFont="1" applyFill="1" applyBorder="1" applyAlignment="1" applyProtection="1">
      <alignment horizontal="center" vertical="center" wrapText="1"/>
    </xf>
    <xf numFmtId="0" fontId="6" fillId="0" borderId="61" xfId="53" applyFont="1" applyFill="1" applyBorder="1" applyAlignment="1" applyProtection="1">
      <alignment horizontal="left" vertical="center" wrapText="1" indent="1"/>
    </xf>
    <xf numFmtId="49" fontId="6" fillId="0" borderId="67" xfId="53" applyNumberFormat="1" applyFont="1" applyFill="1" applyBorder="1" applyAlignment="1" applyProtection="1">
      <alignment horizontal="center" vertical="center" wrapText="1"/>
    </xf>
    <xf numFmtId="0" fontId="92" fillId="0" borderId="0" xfId="110" applyFont="1"/>
    <xf numFmtId="0" fontId="91" fillId="0" borderId="0" xfId="110" applyFont="1"/>
    <xf numFmtId="0" fontId="94" fillId="0" borderId="0" xfId="110" applyNumberFormat="1" applyFont="1" applyFill="1" applyBorder="1" applyAlignment="1" applyProtection="1">
      <alignment horizontal="right" vertical="top"/>
    </xf>
    <xf numFmtId="0" fontId="78" fillId="0" borderId="0" xfId="53" applyFont="1" applyFill="1" applyAlignment="1" applyProtection="1">
      <alignment vertical="center" wrapText="1"/>
    </xf>
    <xf numFmtId="1" fontId="6" fillId="9" borderId="12" xfId="53" applyNumberFormat="1" applyFont="1" applyFill="1" applyBorder="1" applyAlignment="1" applyProtection="1">
      <alignment horizontal="left" vertical="center" wrapText="1" indent="1"/>
      <protection locked="0"/>
    </xf>
    <xf numFmtId="49" fontId="40" fillId="10" borderId="64" xfId="38" applyFont="1" applyFill="1" applyBorder="1" applyAlignment="1" applyProtection="1">
      <alignment horizontal="left" vertical="center"/>
    </xf>
    <xf numFmtId="49" fontId="40" fillId="10" borderId="64" xfId="38" applyFont="1" applyFill="1" applyBorder="1" applyAlignment="1" applyProtection="1">
      <alignment horizontal="left" vertical="center" indent="1"/>
    </xf>
    <xf numFmtId="49" fontId="88" fillId="10" borderId="67" xfId="38" applyFont="1" applyFill="1" applyBorder="1" applyAlignment="1" applyProtection="1">
      <alignment horizontal="left" vertical="center" indent="1"/>
    </xf>
    <xf numFmtId="49" fontId="40" fillId="10" borderId="63" xfId="38" applyFont="1" applyFill="1" applyBorder="1" applyAlignment="1" applyProtection="1">
      <alignment horizontal="left" vertical="center"/>
    </xf>
    <xf numFmtId="49" fontId="40" fillId="10" borderId="63" xfId="38" applyFont="1" applyFill="1" applyBorder="1" applyAlignment="1" applyProtection="1">
      <alignment horizontal="left" vertical="center" indent="1"/>
    </xf>
    <xf numFmtId="49" fontId="90" fillId="0" borderId="5" xfId="38" applyFont="1" applyFill="1" applyBorder="1" applyAlignment="1" applyProtection="1">
      <alignment horizontal="center" vertical="center" wrapText="1"/>
    </xf>
    <xf numFmtId="0" fontId="6" fillId="0" borderId="5" xfId="0" applyNumberFormat="1" applyFont="1" applyBorder="1" applyAlignment="1" applyProtection="1">
      <alignment vertical="top" wrapText="1"/>
    </xf>
    <xf numFmtId="49" fontId="6" fillId="0" borderId="5" xfId="0" applyNumberFormat="1" applyFont="1" applyBorder="1" applyAlignment="1" applyProtection="1">
      <alignment vertical="top" wrapText="1"/>
    </xf>
    <xf numFmtId="0" fontId="20" fillId="8" borderId="0" xfId="53" applyFont="1" applyFill="1" applyAlignment="1" applyProtection="1">
      <alignment horizontal="center" vertical="center" wrapText="1"/>
    </xf>
    <xf numFmtId="0" fontId="6" fillId="0" borderId="5" xfId="49" applyFont="1" applyFill="1" applyBorder="1" applyAlignment="1" applyProtection="1">
      <alignment vertical="center" wrapText="1"/>
    </xf>
    <xf numFmtId="0" fontId="6" fillId="0" borderId="5" xfId="53"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xf>
    <xf numFmtId="0" fontId="6" fillId="0" borderId="5" xfId="53" applyFont="1" applyFill="1" applyBorder="1" applyAlignment="1" applyProtection="1">
      <alignment horizontal="left" vertical="center" wrapText="1" indent="1"/>
    </xf>
    <xf numFmtId="0" fontId="6" fillId="0" borderId="5" xfId="53" applyFont="1" applyFill="1" applyBorder="1" applyAlignment="1" applyProtection="1">
      <alignment horizontal="left" vertical="center" wrapText="1" indent="2"/>
    </xf>
    <xf numFmtId="49" fontId="88" fillId="10" borderId="66" xfId="38" applyFont="1" applyFill="1" applyBorder="1" applyAlignment="1" applyProtection="1">
      <alignment horizontal="left" vertical="center" indent="1"/>
    </xf>
    <xf numFmtId="0" fontId="6" fillId="0" borderId="43" xfId="53"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indent="2"/>
    </xf>
    <xf numFmtId="0" fontId="53" fillId="0" borderId="65" xfId="110" applyNumberFormat="1" applyFont="1" applyFill="1" applyBorder="1" applyAlignment="1" applyProtection="1"/>
    <xf numFmtId="49" fontId="6" fillId="9" borderId="5" xfId="53" applyNumberFormat="1" applyFont="1" applyFill="1" applyBorder="1" applyAlignment="1" applyProtection="1">
      <alignment horizontal="left" vertical="center" wrapText="1" indent="1"/>
      <protection locked="0"/>
    </xf>
    <xf numFmtId="4" fontId="6" fillId="5" borderId="5" xfId="53" applyNumberFormat="1" applyFont="1" applyFill="1" applyBorder="1" applyAlignment="1" applyProtection="1">
      <alignment horizontal="right" vertical="center" wrapText="1"/>
      <protection locked="0"/>
    </xf>
    <xf numFmtId="49" fontId="6" fillId="9" borderId="12" xfId="53" applyNumberFormat="1" applyFont="1" applyFill="1" applyBorder="1" applyAlignment="1" applyProtection="1">
      <alignment horizontal="left" vertical="center" wrapText="1" indent="1"/>
      <protection locked="0"/>
    </xf>
    <xf numFmtId="49" fontId="6" fillId="0" borderId="5" xfId="53" applyNumberFormat="1" applyFont="1" applyFill="1" applyBorder="1" applyAlignment="1" applyProtection="1">
      <alignment vertical="center" wrapText="1"/>
    </xf>
    <xf numFmtId="4" fontId="6" fillId="0" borderId="5" xfId="53" applyNumberFormat="1" applyFont="1" applyFill="1" applyBorder="1" applyAlignment="1" applyProtection="1">
      <alignment horizontal="right" vertical="center" wrapTex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53" fillId="0" borderId="0" xfId="53" applyNumberFormat="1" applyFont="1" applyFill="1" applyAlignment="1" applyProtection="1">
      <alignment horizontal="center" vertical="center" wrapText="1"/>
    </xf>
    <xf numFmtId="49" fontId="6" fillId="0" borderId="0" xfId="53" applyNumberFormat="1" applyFont="1" applyFill="1" applyBorder="1" applyAlignment="1" applyProtection="1">
      <alignment horizontal="center" vertical="top" wrapText="1"/>
    </xf>
    <xf numFmtId="0" fontId="6" fillId="0" borderId="14" xfId="53" applyFont="1" applyFill="1" applyBorder="1" applyAlignment="1" applyProtection="1">
      <alignment vertical="top" wrapText="1"/>
    </xf>
    <xf numFmtId="0" fontId="6" fillId="0" borderId="20" xfId="53" applyFont="1" applyFill="1" applyBorder="1" applyAlignment="1" applyProtection="1">
      <alignment vertical="center" wrapText="1"/>
    </xf>
    <xf numFmtId="49" fontId="6" fillId="9" borderId="12" xfId="53" applyNumberFormat="1" applyFont="1" applyFill="1" applyBorder="1" applyAlignment="1" applyProtection="1">
      <alignment horizontal="left" vertical="center" wrapText="1" indent="2"/>
      <protection locked="0"/>
    </xf>
    <xf numFmtId="0" fontId="6" fillId="0" borderId="54" xfId="53" applyFont="1" applyFill="1" applyBorder="1" applyAlignment="1" applyProtection="1">
      <alignment vertical="center" wrapText="1"/>
    </xf>
    <xf numFmtId="0" fontId="6" fillId="0" borderId="5" xfId="32" applyFont="1" applyFill="1" applyBorder="1" applyAlignment="1" applyProtection="1">
      <alignment horizontal="center" vertical="center" wrapText="1"/>
    </xf>
    <xf numFmtId="49" fontId="6" fillId="9" borderId="43" xfId="53" applyNumberFormat="1" applyFont="1" applyFill="1" applyBorder="1" applyAlignment="1" applyProtection="1">
      <alignment horizontal="left" vertical="center" wrapText="1"/>
      <protection locked="0"/>
    </xf>
    <xf numFmtId="49" fontId="6" fillId="0" borderId="43" xfId="38" applyFont="1" applyBorder="1" applyAlignment="1">
      <alignment horizontal="center" vertical="center" wrapText="1"/>
    </xf>
    <xf numFmtId="0" fontId="6" fillId="0" borderId="22" xfId="114" applyFont="1" applyFill="1" applyBorder="1" applyAlignment="1" applyProtection="1">
      <alignment vertical="center" wrapText="1"/>
    </xf>
    <xf numFmtId="0" fontId="57" fillId="0" borderId="0" xfId="53"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22" xfId="53" applyFont="1" applyFill="1" applyBorder="1" applyAlignment="1" applyProtection="1">
      <alignment horizontal="center" vertical="center" wrapText="1"/>
    </xf>
    <xf numFmtId="0" fontId="57" fillId="0" borderId="0" xfId="53" applyFont="1" applyFill="1" applyBorder="1" applyAlignment="1" applyProtection="1">
      <alignment vertical="center" wrapText="1"/>
    </xf>
    <xf numFmtId="0" fontId="0" fillId="0" borderId="0" xfId="115" applyNumberFormat="1" applyFont="1" applyFill="1" applyProtection="1">
      <alignment vertical="top"/>
    </xf>
    <xf numFmtId="9" fontId="8" fillId="0" borderId="5" xfId="115" applyNumberFormat="1" applyFont="1" applyFill="1" applyBorder="1" applyAlignment="1" applyProtection="1">
      <alignment horizontal="center" vertical="center" wrapText="1"/>
    </xf>
    <xf numFmtId="0" fontId="57" fillId="0" borderId="0" xfId="53" applyNumberFormat="1" applyFont="1" applyFill="1" applyAlignment="1" applyProtection="1">
      <alignment horizontal="center" vertical="center" wrapText="1"/>
    </xf>
    <xf numFmtId="0" fontId="57" fillId="0" borderId="5" xfId="53" applyFont="1" applyFill="1" applyBorder="1" applyAlignment="1" applyProtection="1">
      <alignment horizontal="left" vertical="center" wrapText="1"/>
    </xf>
    <xf numFmtId="49" fontId="40" fillId="10" borderId="12" xfId="115" applyFont="1" applyFill="1" applyBorder="1" applyAlignment="1" applyProtection="1">
      <alignment horizontal="left" vertical="center"/>
    </xf>
    <xf numFmtId="49" fontId="40" fillId="10" borderId="13" xfId="115" applyFont="1" applyFill="1" applyBorder="1" applyAlignment="1" applyProtection="1">
      <alignment horizontal="left" vertical="center" indent="1"/>
    </xf>
    <xf numFmtId="49" fontId="40" fillId="10" borderId="13" xfId="115" applyFont="1" applyFill="1" applyBorder="1" applyAlignment="1" applyProtection="1">
      <alignment horizontal="left" vertical="center"/>
    </xf>
    <xf numFmtId="49" fontId="40" fillId="10" borderId="14" xfId="115" applyFont="1" applyFill="1" applyBorder="1" applyAlignment="1" applyProtection="1">
      <alignment horizontal="left" vertical="center" indent="1"/>
    </xf>
    <xf numFmtId="49" fontId="0" fillId="0" borderId="21" xfId="0" applyFill="1" applyBorder="1" applyProtection="1">
      <alignment vertical="top"/>
    </xf>
    <xf numFmtId="9" fontId="8" fillId="0" borderId="22" xfId="115" applyNumberFormat="1" applyFont="1" applyFill="1" applyBorder="1" applyAlignment="1" applyProtection="1">
      <alignment horizontal="center" vertical="center" wrapText="1"/>
    </xf>
    <xf numFmtId="0" fontId="57" fillId="0" borderId="21" xfId="53" applyFont="1" applyFill="1" applyBorder="1" applyAlignment="1" applyProtection="1">
      <alignment horizontal="left" vertical="center" wrapText="1"/>
    </xf>
    <xf numFmtId="0" fontId="57" fillId="0" borderId="15" xfId="53" applyFont="1" applyFill="1" applyBorder="1" applyAlignment="1" applyProtection="1">
      <alignment horizontal="left" vertical="center" wrapText="1"/>
    </xf>
    <xf numFmtId="49" fontId="0" fillId="0" borderId="5" xfId="53" applyNumberFormat="1" applyFont="1" applyFill="1" applyBorder="1" applyAlignment="1" applyProtection="1">
      <alignment horizontal="center" vertical="center" wrapText="1"/>
    </xf>
    <xf numFmtId="0" fontId="0" fillId="0" borderId="5" xfId="53" applyFont="1" applyFill="1" applyBorder="1" applyAlignment="1" applyProtection="1">
      <alignment horizontal="left" vertical="center" wrapText="1"/>
    </xf>
    <xf numFmtId="4" fontId="33" fillId="7" borderId="5" xfId="53" applyNumberFormat="1" applyFont="1" applyFill="1" applyBorder="1" applyAlignment="1" applyProtection="1">
      <alignment horizontal="right" vertical="center" wrapText="1"/>
    </xf>
    <xf numFmtId="49" fontId="33" fillId="9" borderId="5" xfId="53" applyNumberFormat="1" applyFont="1" applyFill="1" applyBorder="1" applyAlignment="1" applyProtection="1">
      <alignment horizontal="left" vertical="center" wrapText="1"/>
      <protection locked="0"/>
    </xf>
    <xf numFmtId="4" fontId="33" fillId="9" borderId="5" xfId="53" applyNumberFormat="1" applyFont="1" applyFill="1" applyBorder="1" applyAlignment="1" applyProtection="1">
      <alignment horizontal="right" vertical="center" wrapText="1"/>
      <protection locked="0"/>
    </xf>
    <xf numFmtId="4" fontId="53" fillId="0" borderId="5" xfId="53" applyNumberFormat="1" applyFont="1" applyFill="1" applyBorder="1" applyAlignment="1" applyProtection="1">
      <alignment horizontal="right" vertical="center" wrapText="1"/>
    </xf>
    <xf numFmtId="49" fontId="0" fillId="10" borderId="12" xfId="117" applyFont="1" applyFill="1" applyBorder="1" applyAlignment="1" applyProtection="1">
      <alignment horizontal="center" vertical="center"/>
    </xf>
    <xf numFmtId="49" fontId="0" fillId="10" borderId="13" xfId="117" applyFont="1" applyFill="1" applyBorder="1" applyAlignment="1" applyProtection="1">
      <alignment horizontal="center" vertical="center"/>
    </xf>
    <xf numFmtId="49" fontId="40" fillId="10" borderId="13" xfId="117" applyFont="1" applyFill="1" applyBorder="1" applyAlignment="1" applyProtection="1">
      <alignment horizontal="left" vertical="center"/>
    </xf>
    <xf numFmtId="49" fontId="40" fillId="10" borderId="14" xfId="117" applyFont="1" applyFill="1" applyBorder="1" applyAlignment="1" applyProtection="1">
      <alignment horizontal="left" vertical="center" indent="1"/>
    </xf>
    <xf numFmtId="0" fontId="57" fillId="0" borderId="0" xfId="53" applyNumberFormat="1" applyFont="1" applyFill="1" applyBorder="1" applyAlignment="1" applyProtection="1">
      <alignment vertical="center" wrapText="1"/>
    </xf>
    <xf numFmtId="49" fontId="0" fillId="0" borderId="27" xfId="51" applyNumberFormat="1" applyFont="1" applyFill="1" applyBorder="1" applyAlignment="1" applyProtection="1">
      <alignment horizontal="center" vertical="center" wrapText="1"/>
    </xf>
    <xf numFmtId="49" fontId="8" fillId="10" borderId="23" xfId="38" applyFont="1" applyFill="1" applyBorder="1" applyAlignment="1" applyProtection="1">
      <alignment horizontal="right" vertical="center" wrapText="1"/>
    </xf>
    <xf numFmtId="49" fontId="33" fillId="9" borderId="5" xfId="53" applyNumberFormat="1" applyFont="1" applyFill="1" applyBorder="1" applyAlignment="1" applyProtection="1">
      <alignment horizontal="center" vertical="center" wrapText="1"/>
      <protection locked="0"/>
    </xf>
    <xf numFmtId="49" fontId="0" fillId="0" borderId="14" xfId="53" applyNumberFormat="1" applyFont="1" applyFill="1" applyBorder="1" applyAlignment="1" applyProtection="1">
      <alignment horizontal="center" vertical="center" wrapText="1"/>
    </xf>
    <xf numFmtId="49" fontId="0" fillId="10" borderId="23" xfId="117" applyFont="1" applyFill="1" applyBorder="1" applyAlignment="1" applyProtection="1">
      <alignment horizontal="center" vertical="center"/>
    </xf>
    <xf numFmtId="0" fontId="33" fillId="0" borderId="5" xfId="53" applyFont="1" applyFill="1" applyBorder="1" applyAlignment="1" applyProtection="1">
      <alignment vertical="center" wrapText="1"/>
    </xf>
    <xf numFmtId="49" fontId="33" fillId="0" borderId="26" xfId="53" applyNumberFormat="1" applyFont="1" applyFill="1" applyBorder="1" applyAlignment="1" applyProtection="1">
      <alignment horizontal="center" vertical="center" wrapText="1"/>
    </xf>
    <xf numFmtId="0" fontId="6" fillId="0" borderId="5" xfId="115" applyNumberFormat="1" applyFont="1" applyFill="1" applyBorder="1" applyAlignment="1" applyProtection="1">
      <alignment horizontal="left" vertical="center" indent="1"/>
    </xf>
    <xf numFmtId="0" fontId="6" fillId="0" borderId="5" xfId="53" applyNumberFormat="1" applyFont="1" applyFill="1" applyBorder="1" applyAlignment="1" applyProtection="1">
      <alignment horizontal="left" vertical="center" wrapText="1"/>
    </xf>
    <xf numFmtId="0" fontId="57" fillId="0" borderId="5" xfId="53" applyNumberFormat="1" applyFont="1" applyFill="1" applyBorder="1" applyAlignment="1" applyProtection="1">
      <alignment vertical="center" wrapText="1"/>
    </xf>
    <xf numFmtId="0" fontId="40" fillId="0" borderId="5" xfId="115" applyNumberFormat="1" applyFont="1" applyFill="1" applyBorder="1" applyAlignment="1" applyProtection="1">
      <alignment horizontal="left" vertical="center" inden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indent="1"/>
    </xf>
    <xf numFmtId="0" fontId="6" fillId="0" borderId="5" xfId="53" applyFont="1" applyFill="1" applyBorder="1" applyAlignment="1" applyProtection="1">
      <alignment horizontal="left" vertical="center" wrapText="1" indent="2"/>
    </xf>
    <xf numFmtId="49" fontId="53" fillId="0" borderId="0" xfId="53" applyNumberFormat="1" applyFont="1" applyFill="1" applyAlignment="1" applyProtection="1">
      <alignment horizontal="center" vertical="center" wrapTex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indent="1"/>
    </xf>
    <xf numFmtId="49" fontId="53" fillId="0" borderId="0" xfId="53" applyNumberFormat="1" applyFont="1" applyFill="1" applyAlignment="1" applyProtection="1">
      <alignment horizontal="center" vertical="center" wrapText="1"/>
    </xf>
    <xf numFmtId="0" fontId="6" fillId="0" borderId="5" xfId="53" applyFont="1" applyFill="1" applyBorder="1" applyAlignment="1" applyProtection="1">
      <alignment horizontal="left" vertical="center" wrapText="1"/>
    </xf>
    <xf numFmtId="4" fontId="6" fillId="0" borderId="61" xfId="53" applyNumberFormat="1" applyFont="1" applyFill="1" applyBorder="1" applyAlignment="1" applyProtection="1">
      <alignment horizontal="center" vertical="center" wrapText="1"/>
    </xf>
    <xf numFmtId="4" fontId="6" fillId="9" borderId="60" xfId="53" applyNumberFormat="1" applyFont="1" applyFill="1" applyBorder="1" applyAlignment="1" applyProtection="1">
      <alignment horizontal="right" vertical="center" wrapText="1"/>
      <protection locked="0"/>
    </xf>
    <xf numFmtId="0" fontId="6" fillId="0" borderId="26" xfId="53" applyFont="1" applyFill="1" applyBorder="1" applyAlignment="1" applyProtection="1">
      <alignment vertical="center" wrapText="1"/>
    </xf>
    <xf numFmtId="0" fontId="6" fillId="0" borderId="61" xfId="53" applyFont="1" applyFill="1" applyBorder="1" applyAlignment="1" applyProtection="1">
      <alignment horizontal="left" vertical="center" wrapText="1"/>
    </xf>
    <xf numFmtId="4" fontId="6" fillId="9" borderId="61" xfId="53" applyNumberFormat="1" applyFont="1" applyFill="1" applyBorder="1" applyAlignment="1" applyProtection="1">
      <alignment horizontal="right" vertical="center" wrapText="1"/>
      <protection locked="0"/>
    </xf>
    <xf numFmtId="0" fontId="84" fillId="0" borderId="65" xfId="110" applyNumberFormat="1" applyFont="1" applyFill="1" applyBorder="1" applyAlignment="1" applyProtection="1">
      <alignment horizontal="center" wrapText="1"/>
    </xf>
    <xf numFmtId="0" fontId="84" fillId="0" borderId="68" xfId="110" applyNumberFormat="1" applyFont="1" applyFill="1" applyBorder="1" applyAlignment="1" applyProtection="1">
      <alignment horizontal="center" wrapText="1"/>
    </xf>
    <xf numFmtId="0" fontId="57" fillId="0" borderId="68" xfId="110" applyNumberFormat="1" applyFont="1" applyFill="1" applyBorder="1" applyAlignment="1" applyProtection="1">
      <alignment horizontal="center" wrapText="1"/>
    </xf>
    <xf numFmtId="49" fontId="95" fillId="0" borderId="21" xfId="38" applyFont="1" applyFill="1" applyBorder="1" applyAlignment="1" applyProtection="1">
      <alignment horizontal="left" vertical="center"/>
    </xf>
    <xf numFmtId="0" fontId="57" fillId="0" borderId="16" xfId="110" applyNumberFormat="1" applyFont="1" applyFill="1" applyBorder="1" applyAlignment="1" applyProtection="1"/>
    <xf numFmtId="0" fontId="57" fillId="0" borderId="68" xfId="110" applyNumberFormat="1" applyFont="1" applyFill="1" applyBorder="1" applyAlignment="1" applyProtection="1"/>
    <xf numFmtId="0" fontId="57" fillId="0" borderId="65" xfId="110" applyNumberFormat="1" applyFont="1" applyFill="1" applyBorder="1" applyAlignment="1" applyProtection="1"/>
    <xf numFmtId="49" fontId="95" fillId="0" borderId="22" xfId="38" applyFont="1" applyFill="1" applyBorder="1" applyAlignment="1" applyProtection="1">
      <alignment horizontal="left" vertical="center"/>
    </xf>
    <xf numFmtId="49" fontId="6" fillId="9" borderId="5" xfId="53" applyNumberFormat="1" applyFont="1" applyFill="1" applyBorder="1" applyAlignment="1" applyProtection="1">
      <alignment horizontal="center" vertical="center" wrapText="1"/>
      <protection locked="0"/>
    </xf>
    <xf numFmtId="22" fontId="6" fillId="0" borderId="0" xfId="47" applyNumberFormat="1" applyFont="1" applyAlignment="1" applyProtection="1">
      <alignment horizontal="left" vertical="center" wrapText="1"/>
    </xf>
    <xf numFmtId="49" fontId="0" fillId="0" borderId="0" xfId="0" applyFill="1" applyBorder="1" applyProtection="1">
      <alignment vertical="top"/>
    </xf>
    <xf numFmtId="170" fontId="6" fillId="0" borderId="5" xfId="53" applyNumberFormat="1" applyFont="1" applyFill="1" applyBorder="1" applyAlignment="1" applyProtection="1">
      <alignment horizontal="center" vertical="center" wrapText="1"/>
    </xf>
    <xf numFmtId="49" fontId="28" fillId="0" borderId="13" xfId="32" applyNumberFormat="1" applyFont="1" applyFill="1" applyBorder="1" applyAlignment="1" applyProtection="1">
      <alignment horizontal="center" vertical="center" wrapText="1"/>
    </xf>
    <xf numFmtId="49" fontId="6" fillId="0" borderId="0" xfId="51" applyNumberFormat="1"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5" xfId="43" applyFont="1" applyFill="1" applyBorder="1" applyAlignment="1" applyProtection="1">
      <alignment horizontal="center" vertical="center" wrapText="1"/>
    </xf>
    <xf numFmtId="0" fontId="6" fillId="0" borderId="0" xfId="43" applyFont="1" applyFill="1" applyBorder="1" applyAlignment="1" applyProtection="1">
      <alignment horizontal="right" vertical="center" wrapText="1"/>
    </xf>
    <xf numFmtId="49" fontId="6" fillId="0" borderId="5" xfId="32" applyNumberFormat="1"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14" fontId="6" fillId="7" borderId="5" xfId="51" applyNumberFormat="1" applyFont="1" applyFill="1" applyBorder="1" applyAlignment="1" applyProtection="1">
      <alignment horizontal="left" vertical="center" wrapText="1" indent="1"/>
    </xf>
    <xf numFmtId="14" fontId="47" fillId="0" borderId="5" xfId="51"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7" fillId="0" borderId="0" xfId="53" applyNumberFormat="1" applyFont="1" applyFill="1" applyAlignment="1" applyProtection="1">
      <alignment horizontal="center" vertical="center" wrapText="1"/>
    </xf>
    <xf numFmtId="0" fontId="57" fillId="0" borderId="0" xfId="53" applyFont="1" applyFill="1" applyAlignment="1" applyProtection="1">
      <alignment horizontal="center" vertical="center" wrapText="1"/>
    </xf>
    <xf numFmtId="0" fontId="6" fillId="0" borderId="5" xfId="53" applyNumberFormat="1" applyFont="1" applyFill="1" applyBorder="1" applyAlignment="1" applyProtection="1">
      <alignment horizontal="left" vertical="center" wrapText="1"/>
    </xf>
    <xf numFmtId="49" fontId="0" fillId="9" borderId="5" xfId="50" applyNumberFormat="1" applyFont="1" applyFill="1" applyBorder="1" applyAlignment="1" applyProtection="1">
      <alignment horizontal="center" vertical="center" wrapText="1"/>
      <protection locked="0"/>
    </xf>
    <xf numFmtId="49" fontId="6" fillId="7" borderId="5" xfId="51" applyNumberFormat="1" applyFont="1" applyFill="1" applyBorder="1" applyAlignment="1" applyProtection="1">
      <alignment horizontal="center" vertical="center" wrapText="1"/>
    </xf>
    <xf numFmtId="49" fontId="0" fillId="7" borderId="27" xfId="51" applyNumberFormat="1" applyFont="1" applyFill="1" applyBorder="1" applyAlignment="1" applyProtection="1">
      <alignment horizontal="center" vertical="center" wrapText="1"/>
    </xf>
    <xf numFmtId="49" fontId="32" fillId="0" borderId="5" xfId="32" applyNumberFormat="1" applyFont="1" applyFill="1" applyBorder="1" applyAlignment="1" applyProtection="1">
      <alignment horizontal="center" vertical="top" wrapText="1"/>
    </xf>
    <xf numFmtId="49" fontId="6" fillId="0" borderId="0" xfId="39" applyProtection="1">
      <alignment vertical="top"/>
    </xf>
    <xf numFmtId="0" fontId="6" fillId="0" borderId="5" xfId="115" applyNumberFormat="1" applyFont="1" applyFill="1" applyBorder="1" applyAlignment="1" applyProtection="1">
      <alignment horizontal="left" vertical="center" wrapText="1" indent="1"/>
    </xf>
    <xf numFmtId="49" fontId="51" fillId="9" borderId="5" xfId="27" applyNumberFormat="1" applyFont="1" applyFill="1" applyBorder="1" applyAlignment="1" applyProtection="1">
      <alignment horizontal="left" vertical="center" wrapText="1"/>
      <protection locked="0"/>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53" fillId="0" borderId="0" xfId="53" applyNumberFormat="1" applyFont="1" applyFill="1" applyAlignment="1" applyProtection="1">
      <alignment horizontal="center" vertical="center" wrapText="1"/>
    </xf>
    <xf numFmtId="49" fontId="6" fillId="9" borderId="5" xfId="53" applyNumberFormat="1" applyFont="1" applyFill="1" applyBorder="1" applyAlignment="1" applyProtection="1">
      <alignment horizontal="left" vertical="center" wrapText="1" indent="2"/>
      <protection locked="0"/>
    </xf>
    <xf numFmtId="49" fontId="0" fillId="0" borderId="0" xfId="0" applyFill="1" applyAlignment="1" applyProtection="1">
      <alignment horizontal="center" vertical="top" wrapText="1"/>
    </xf>
    <xf numFmtId="0" fontId="6" fillId="0" borderId="5" xfId="53"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indent="2"/>
    </xf>
    <xf numFmtId="0" fontId="6" fillId="0" borderId="5" xfId="32"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6" fillId="9" borderId="5" xfId="53" applyNumberFormat="1" applyFont="1" applyFill="1" applyBorder="1" applyAlignment="1" applyProtection="1">
      <alignment horizontal="center" vertical="center" wrapText="1"/>
      <protection locked="0"/>
    </xf>
    <xf numFmtId="49" fontId="51" fillId="0" borderId="0" xfId="27" applyNumberFormat="1" applyProtection="1">
      <alignment vertical="top"/>
    </xf>
    <xf numFmtId="0" fontId="15" fillId="0" borderId="0" xfId="40" applyNumberFormat="1" applyFont="1" applyFill="1" applyBorder="1" applyAlignment="1" applyProtection="1">
      <alignment horizontal="justify" vertical="top" wrapText="1"/>
    </xf>
    <xf numFmtId="49" fontId="15" fillId="0" borderId="0" xfId="40" applyFont="1" applyFill="1" applyBorder="1" applyAlignment="1" applyProtection="1">
      <alignment horizontal="left" vertical="top" wrapText="1" indent="1"/>
    </xf>
    <xf numFmtId="49" fontId="15" fillId="0" borderId="9" xfId="40" applyFont="1" applyFill="1" applyBorder="1" applyAlignment="1" applyProtection="1">
      <alignment vertical="center" wrapText="1"/>
    </xf>
    <xf numFmtId="49" fontId="15"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9" fillId="13" borderId="29" xfId="25" applyNumberFormat="1" applyFont="1" applyFill="1" applyBorder="1" applyAlignment="1" applyProtection="1">
      <alignment horizontal="center" vertical="center" wrapText="1"/>
    </xf>
    <xf numFmtId="0" fontId="19" fillId="13" borderId="31" xfId="25" applyNumberFormat="1" applyFont="1" applyFill="1" applyBorder="1" applyAlignment="1" applyProtection="1">
      <alignment horizontal="center" vertical="center" wrapText="1"/>
    </xf>
    <xf numFmtId="0" fontId="19" fillId="13" borderId="30" xfId="25" applyNumberFormat="1" applyFont="1" applyFill="1" applyBorder="1" applyAlignment="1" applyProtection="1">
      <alignment horizontal="center" vertical="center" wrapText="1"/>
    </xf>
    <xf numFmtId="49" fontId="15" fillId="0" borderId="9" xfId="40" applyFont="1" applyFill="1" applyBorder="1" applyAlignment="1" applyProtection="1">
      <alignment horizontal="left" vertical="center" wrapText="1"/>
    </xf>
    <xf numFmtId="49" fontId="15" fillId="0" borderId="0" xfId="40" applyFont="1" applyFill="1" applyBorder="1" applyAlignment="1" applyProtection="1">
      <alignment horizontal="left" vertical="center" wrapText="1"/>
    </xf>
    <xf numFmtId="49" fontId="26" fillId="0" borderId="0" xfId="30" applyNumberFormat="1" applyFont="1" applyFill="1" applyBorder="1" applyAlignment="1" applyProtection="1">
      <alignment horizontal="left" vertical="top" wrapText="1" indent="1"/>
    </xf>
    <xf numFmtId="0" fontId="15" fillId="0" borderId="0" xfId="40" applyNumberFormat="1" applyFont="1" applyFill="1" applyBorder="1" applyAlignment="1" applyProtection="1">
      <alignment horizontal="justify" vertical="center" wrapText="1"/>
    </xf>
    <xf numFmtId="49" fontId="15" fillId="0" borderId="0" xfId="40" applyFont="1" applyFill="1" applyBorder="1" applyAlignment="1" applyProtection="1">
      <alignment horizontal="left" wrapText="1"/>
    </xf>
    <xf numFmtId="0" fontId="19" fillId="0" borderId="0" xfId="19" applyFont="1" applyFill="1" applyBorder="1" applyAlignment="1" applyProtection="1">
      <alignment horizontal="left" vertical="center" wrapText="1"/>
    </xf>
    <xf numFmtId="49" fontId="61" fillId="0" borderId="0" xfId="28" applyNumberFormat="1" applyFont="1" applyFill="1" applyBorder="1" applyAlignment="1" applyProtection="1">
      <alignment horizontal="left" vertical="top" wrapText="1"/>
    </xf>
    <xf numFmtId="0" fontId="19" fillId="0" borderId="16" xfId="19" applyFont="1" applyFill="1" applyBorder="1" applyAlignment="1" applyProtection="1">
      <alignment horizontal="left" vertical="center" wrapText="1"/>
    </xf>
    <xf numFmtId="0" fontId="19" fillId="0" borderId="21" xfId="19" applyFont="1" applyFill="1" applyBorder="1" applyAlignment="1" applyProtection="1">
      <alignment horizontal="left" vertical="center" wrapText="1"/>
    </xf>
    <xf numFmtId="0" fontId="19" fillId="0" borderId="24" xfId="19" applyFont="1" applyFill="1" applyBorder="1" applyAlignment="1" applyProtection="1">
      <alignment horizontal="left" vertical="center" wrapText="1"/>
    </xf>
    <xf numFmtId="0" fontId="15" fillId="0" borderId="0" xfId="46" applyFont="1" applyFill="1" applyBorder="1" applyAlignment="1" applyProtection="1">
      <alignment vertical="top" wrapText="1"/>
    </xf>
    <xf numFmtId="49" fontId="51" fillId="0" borderId="0" xfId="27" applyNumberFormat="1" applyBorder="1" applyAlignment="1" applyProtection="1">
      <alignment vertical="center"/>
    </xf>
    <xf numFmtId="0" fontId="19" fillId="0" borderId="0" xfId="19" applyFont="1" applyFill="1" applyBorder="1" applyAlignment="1" applyProtection="1">
      <alignment horizontal="left" vertical="top" wrapText="1"/>
    </xf>
    <xf numFmtId="49" fontId="15" fillId="0" borderId="0" xfId="40" applyFont="1" applyFill="1" applyBorder="1" applyAlignment="1" applyProtection="1">
      <alignment horizontal="justify" vertical="justify" wrapText="1"/>
    </xf>
    <xf numFmtId="49" fontId="0" fillId="0" borderId="0" xfId="0" applyFill="1" applyBorder="1" applyProtection="1">
      <alignment vertical="top"/>
    </xf>
    <xf numFmtId="0" fontId="34" fillId="0" borderId="0" xfId="40" applyNumberFormat="1" applyFont="1" applyFill="1" applyBorder="1" applyAlignment="1" applyProtection="1">
      <alignment horizontal="left" vertical="center" wrapText="1"/>
    </xf>
    <xf numFmtId="0" fontId="33" fillId="0" borderId="0" xfId="40" applyNumberFormat="1" applyFont="1" applyFill="1" applyBorder="1" applyAlignment="1" applyProtection="1">
      <alignment horizontal="justify" vertical="top" wrapText="1"/>
    </xf>
    <xf numFmtId="0" fontId="6" fillId="0" borderId="31" xfId="50" applyFont="1" applyFill="1" applyBorder="1" applyAlignment="1" applyProtection="1">
      <alignment horizontal="left" vertical="center" wrapText="1" indent="1"/>
    </xf>
    <xf numFmtId="170" fontId="6" fillId="0" borderId="12" xfId="53" applyNumberFormat="1" applyFont="1" applyFill="1" applyBorder="1" applyAlignment="1" applyProtection="1">
      <alignment horizontal="center" vertical="center" wrapText="1"/>
    </xf>
    <xf numFmtId="170" fontId="6" fillId="0" borderId="14" xfId="53" applyNumberFormat="1" applyFont="1" applyFill="1" applyBorder="1" applyAlignment="1" applyProtection="1">
      <alignment horizontal="center" vertical="center" wrapText="1"/>
    </xf>
    <xf numFmtId="170" fontId="6" fillId="0" borderId="5" xfId="53" applyNumberFormat="1" applyFont="1" applyFill="1" applyBorder="1" applyAlignment="1" applyProtection="1">
      <alignment horizontal="center" vertical="center" wrapText="1"/>
    </xf>
    <xf numFmtId="49" fontId="28" fillId="0" borderId="13" xfId="32" applyNumberFormat="1" applyFont="1" applyFill="1" applyBorder="1" applyAlignment="1" applyProtection="1">
      <alignment horizontal="center" vertical="center" wrapText="1"/>
    </xf>
    <xf numFmtId="0" fontId="19" fillId="0" borderId="14" xfId="31" applyFont="1" applyFill="1" applyBorder="1" applyAlignment="1" applyProtection="1">
      <alignment horizontal="left" vertical="center" wrapText="1" indent="1"/>
    </xf>
    <xf numFmtId="0" fontId="19" fillId="0" borderId="5" xfId="31" applyFont="1" applyFill="1" applyBorder="1" applyAlignment="1" applyProtection="1">
      <alignment horizontal="left" vertical="center" wrapText="1" indent="1"/>
    </xf>
    <xf numFmtId="0" fontId="19" fillId="0" borderId="12" xfId="31" applyFont="1" applyFill="1" applyBorder="1" applyAlignment="1" applyProtection="1">
      <alignment horizontal="left" vertical="center" wrapText="1" indent="1"/>
    </xf>
    <xf numFmtId="0" fontId="6" fillId="0" borderId="0" xfId="53" applyFont="1" applyFill="1" applyBorder="1" applyAlignment="1" applyProtection="1">
      <alignment horizontal="center" vertical="center" wrapText="1"/>
    </xf>
    <xf numFmtId="49" fontId="6" fillId="0" borderId="0" xfId="51" applyNumberFormat="1"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4" fontId="6" fillId="0" borderId="5" xfId="33" applyFont="1" applyFill="1" applyBorder="1" applyAlignment="1" applyProtection="1">
      <alignment horizontal="center" vertical="center" wrapText="1"/>
    </xf>
    <xf numFmtId="0" fontId="6" fillId="0" borderId="25" xfId="53" applyFont="1" applyFill="1" applyBorder="1" applyAlignment="1" applyProtection="1">
      <alignment horizontal="left" vertical="center" wrapText="1"/>
    </xf>
    <xf numFmtId="14" fontId="6" fillId="7" borderId="15" xfId="51" applyNumberFormat="1" applyFont="1" applyFill="1" applyBorder="1" applyAlignment="1" applyProtection="1">
      <alignment horizontal="left" vertical="center" wrapText="1" indent="1"/>
    </xf>
    <xf numFmtId="14" fontId="6" fillId="7" borderId="21" xfId="51" applyNumberFormat="1" applyFont="1" applyFill="1" applyBorder="1" applyAlignment="1" applyProtection="1">
      <alignment horizontal="left" vertical="center" wrapText="1" indent="1"/>
    </xf>
    <xf numFmtId="14" fontId="6" fillId="7" borderId="22" xfId="51" applyNumberFormat="1" applyFont="1" applyFill="1" applyBorder="1" applyAlignment="1" applyProtection="1">
      <alignment horizontal="left" vertical="center" wrapText="1" indent="1"/>
    </xf>
    <xf numFmtId="0" fontId="32" fillId="0" borderId="16" xfId="53" applyFont="1" applyFill="1" applyBorder="1" applyAlignment="1" applyProtection="1">
      <alignment horizontal="center" vertical="top" wrapText="1"/>
    </xf>
    <xf numFmtId="0" fontId="28" fillId="0" borderId="16" xfId="53" applyFont="1" applyFill="1" applyBorder="1" applyAlignment="1" applyProtection="1">
      <alignment horizontal="center" vertical="top" wrapText="1"/>
    </xf>
    <xf numFmtId="0" fontId="6" fillId="7" borderId="15" xfId="53" applyNumberFormat="1" applyFont="1" applyFill="1" applyBorder="1" applyAlignment="1" applyProtection="1">
      <alignment horizontal="left" vertical="center" wrapText="1" indent="1"/>
    </xf>
    <xf numFmtId="0" fontId="6" fillId="9" borderId="21" xfId="53" applyNumberFormat="1" applyFont="1" applyFill="1" applyBorder="1" applyAlignment="1" applyProtection="1">
      <alignment horizontal="left" vertical="center" wrapText="1" indent="1"/>
    </xf>
    <xf numFmtId="0" fontId="6" fillId="9" borderId="22" xfId="53" applyNumberFormat="1" applyFont="1" applyFill="1" applyBorder="1" applyAlignment="1" applyProtection="1">
      <alignment horizontal="left" vertical="center" wrapText="1" indent="1"/>
    </xf>
    <xf numFmtId="14" fontId="32" fillId="0" borderId="15" xfId="51" applyNumberFormat="1" applyFont="1" applyFill="1" applyBorder="1" applyAlignment="1" applyProtection="1">
      <alignment horizontal="center" vertical="top" wrapText="1"/>
    </xf>
    <xf numFmtId="14" fontId="32" fillId="0" borderId="21" xfId="51" applyNumberFormat="1" applyFont="1" applyFill="1" applyBorder="1" applyAlignment="1" applyProtection="1">
      <alignment horizontal="center" vertical="top" wrapText="1"/>
    </xf>
    <xf numFmtId="14" fontId="47" fillId="0" borderId="22" xfId="51" applyNumberFormat="1" applyFont="1" applyFill="1" applyBorder="1" applyAlignment="1" applyProtection="1">
      <alignment horizontal="center" vertical="top" wrapText="1"/>
    </xf>
    <xf numFmtId="49" fontId="6" fillId="7" borderId="5" xfId="51" applyNumberFormat="1" applyFont="1" applyFill="1" applyBorder="1" applyAlignment="1" applyProtection="1">
      <alignment horizontal="center" vertical="center" wrapText="1"/>
    </xf>
    <xf numFmtId="49" fontId="6" fillId="11" borderId="5" xfId="51" applyNumberFormat="1" applyFont="1" applyFill="1" applyBorder="1" applyAlignment="1" applyProtection="1">
      <alignment horizontal="center" vertical="center" wrapText="1"/>
    </xf>
    <xf numFmtId="0" fontId="55" fillId="0" borderId="5" xfId="38" applyNumberFormat="1" applyFont="1" applyBorder="1" applyAlignment="1" applyProtection="1">
      <alignment horizontal="center" vertical="center" wrapText="1"/>
    </xf>
    <xf numFmtId="49" fontId="28" fillId="0" borderId="12" xfId="32" applyNumberFormat="1" applyFont="1" applyFill="1" applyBorder="1" applyAlignment="1" applyProtection="1">
      <alignment horizontal="center" vertical="center" wrapText="1"/>
    </xf>
    <xf numFmtId="49" fontId="28" fillId="0" borderId="14" xfId="32" applyNumberFormat="1" applyFont="1" applyFill="1" applyBorder="1" applyAlignment="1" applyProtection="1">
      <alignment horizontal="center" vertical="center" wrapText="1"/>
    </xf>
    <xf numFmtId="0" fontId="6" fillId="0" borderId="29" xfId="53" applyFont="1" applyFill="1" applyBorder="1" applyAlignment="1" applyProtection="1">
      <alignment horizontal="center" vertical="center" wrapText="1"/>
    </xf>
    <xf numFmtId="0" fontId="6" fillId="0" borderId="30" xfId="53" applyFont="1" applyFill="1" applyBorder="1" applyAlignment="1" applyProtection="1">
      <alignment horizontal="center" vertical="center" wrapText="1"/>
    </xf>
    <xf numFmtId="0" fontId="6" fillId="0" borderId="0" xfId="43" applyFont="1" applyFill="1" applyBorder="1" applyAlignment="1" applyProtection="1">
      <alignment horizontal="right" vertical="center" wrapText="1"/>
    </xf>
    <xf numFmtId="0" fontId="6" fillId="7" borderId="15" xfId="51" applyNumberFormat="1" applyFont="1" applyFill="1" applyBorder="1" applyAlignment="1" applyProtection="1">
      <alignment horizontal="left" vertical="center" wrapText="1" indent="2"/>
    </xf>
    <xf numFmtId="0" fontId="6" fillId="11" borderId="21" xfId="51" applyNumberFormat="1" applyFont="1" applyFill="1" applyBorder="1" applyAlignment="1" applyProtection="1">
      <alignment horizontal="left" vertical="center" wrapText="1" indent="2"/>
    </xf>
    <xf numFmtId="0" fontId="6" fillId="11" borderId="22" xfId="51" applyNumberFormat="1" applyFont="1" applyFill="1" applyBorder="1" applyAlignment="1" applyProtection="1">
      <alignment horizontal="left" vertical="center" wrapText="1" indent="2"/>
    </xf>
    <xf numFmtId="49" fontId="6" fillId="0" borderId="5" xfId="32" applyNumberFormat="1" applyFont="1" applyFill="1" applyBorder="1" applyAlignment="1" applyProtection="1">
      <alignment horizontal="center" vertical="center" wrapText="1"/>
    </xf>
    <xf numFmtId="14" fontId="47" fillId="0" borderId="15" xfId="51" applyNumberFormat="1" applyFont="1" applyFill="1" applyBorder="1" applyAlignment="1" applyProtection="1">
      <alignment horizontal="center" vertical="center" wrapText="1"/>
    </xf>
    <xf numFmtId="14" fontId="47" fillId="0" borderId="21" xfId="51" applyNumberFormat="1" applyFont="1" applyFill="1" applyBorder="1" applyAlignment="1" applyProtection="1">
      <alignment horizontal="center" vertical="center" wrapText="1"/>
    </xf>
    <xf numFmtId="0" fontId="55" fillId="0" borderId="15" xfId="35" applyNumberFormat="1" applyFont="1" applyFill="1" applyBorder="1" applyAlignment="1" applyProtection="1">
      <alignment horizontal="left" vertical="center" wrapText="1" indent="1"/>
    </xf>
    <xf numFmtId="0" fontId="55" fillId="0" borderId="22" xfId="35" applyNumberFormat="1" applyFont="1" applyFill="1" applyBorder="1" applyAlignment="1" applyProtection="1">
      <alignment horizontal="left" vertical="center" wrapText="1" indent="1"/>
    </xf>
    <xf numFmtId="0" fontId="6" fillId="15" borderId="0" xfId="43" applyFont="1" applyFill="1" applyBorder="1" applyAlignment="1" applyProtection="1">
      <alignment horizontal="center" vertical="center" wrapText="1"/>
    </xf>
    <xf numFmtId="0" fontId="6" fillId="0" borderId="5" xfId="43" applyFont="1" applyFill="1" applyBorder="1" applyAlignment="1" applyProtection="1">
      <alignment horizontal="center" vertical="center" wrapText="1"/>
    </xf>
    <xf numFmtId="0" fontId="6" fillId="0" borderId="20" xfId="39" applyNumberFormat="1" applyFont="1" applyBorder="1" applyAlignment="1" applyProtection="1">
      <alignment horizontal="left" vertical="center" wrapText="1" indent="1"/>
    </xf>
    <xf numFmtId="0" fontId="6" fillId="0" borderId="15" xfId="39" applyNumberFormat="1" applyFont="1" applyBorder="1" applyAlignment="1" applyProtection="1">
      <alignment horizontal="left" vertical="center" wrapText="1" indent="1"/>
    </xf>
    <xf numFmtId="0" fontId="6" fillId="0" borderId="18" xfId="39" applyNumberFormat="1" applyFont="1" applyBorder="1" applyAlignment="1" applyProtection="1">
      <alignment horizontal="left" vertical="center" wrapText="1" indent="1"/>
    </xf>
    <xf numFmtId="0" fontId="6" fillId="0" borderId="26" xfId="39" applyNumberFormat="1" applyFont="1" applyBorder="1" applyAlignment="1" applyProtection="1">
      <alignment horizontal="left" vertical="center" indent="1"/>
    </xf>
    <xf numFmtId="0" fontId="6" fillId="0" borderId="22" xfId="39" applyNumberFormat="1" applyFont="1" applyBorder="1" applyAlignment="1" applyProtection="1">
      <alignment horizontal="left" vertical="center" indent="1"/>
    </xf>
    <xf numFmtId="0" fontId="6" fillId="0" borderId="23" xfId="39" applyNumberFormat="1" applyFont="1" applyBorder="1" applyAlignment="1" applyProtection="1">
      <alignment horizontal="left" vertical="center" indent="1"/>
    </xf>
    <xf numFmtId="0" fontId="6" fillId="0" borderId="0" xfId="39" applyNumberFormat="1" applyFill="1" applyBorder="1" applyAlignment="1" applyProtection="1">
      <alignment horizontal="center" vertical="center"/>
    </xf>
    <xf numFmtId="0" fontId="6" fillId="0" borderId="0" xfId="31" applyFont="1" applyFill="1" applyBorder="1" applyAlignment="1" applyProtection="1">
      <alignment horizontal="center" vertical="center" wrapText="1"/>
    </xf>
    <xf numFmtId="0" fontId="87" fillId="0" borderId="0" xfId="39" applyNumberFormat="1" applyFont="1" applyFill="1" applyBorder="1" applyAlignment="1" applyProtection="1">
      <alignment horizontal="right" vertical="center"/>
    </xf>
    <xf numFmtId="0" fontId="6" fillId="0" borderId="0" xfId="53" applyFont="1" applyFill="1" applyAlignment="1" applyProtection="1">
      <alignment horizontal="left" vertical="top" wrapText="1"/>
    </xf>
    <xf numFmtId="0" fontId="6" fillId="0" borderId="19" xfId="31" applyFont="1" applyFill="1" applyBorder="1" applyAlignment="1" applyProtection="1">
      <alignment horizontal="left" vertical="center" wrapText="1"/>
    </xf>
    <xf numFmtId="0" fontId="6"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6"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6" fillId="0" borderId="5" xfId="53" applyFont="1" applyFill="1" applyBorder="1" applyAlignment="1" applyProtection="1">
      <alignment horizontal="left" vertical="center" wrapText="1" indent="2"/>
    </xf>
    <xf numFmtId="0" fontId="19" fillId="0" borderId="14" xfId="55" applyFont="1" applyBorder="1" applyAlignment="1">
      <alignment horizontal="left" vertical="center" wrapText="1" indent="1"/>
    </xf>
    <xf numFmtId="0" fontId="19" fillId="0" borderId="5" xfId="55" applyFont="1" applyBorder="1" applyAlignment="1">
      <alignment horizontal="left" vertical="center" wrapText="1" indent="1"/>
    </xf>
    <xf numFmtId="0" fontId="19" fillId="0" borderId="12" xfId="55" applyFont="1" applyBorder="1" applyAlignment="1">
      <alignment horizontal="left" vertical="center" wrapText="1" indent="1"/>
    </xf>
    <xf numFmtId="0" fontId="9" fillId="0" borderId="0" xfId="53" applyFont="1" applyFill="1" applyAlignment="1" applyProtection="1">
      <alignment horizontal="left" vertical="top" wrapText="1"/>
    </xf>
    <xf numFmtId="0" fontId="6" fillId="0" borderId="5" xfId="32" applyFont="1" applyFill="1" applyBorder="1" applyAlignment="1" applyProtection="1">
      <alignment horizontal="center" vertical="center" wrapText="1"/>
    </xf>
    <xf numFmtId="49" fontId="6" fillId="0" borderId="57" xfId="53" applyNumberFormat="1" applyFont="1" applyFill="1" applyBorder="1" applyAlignment="1" applyProtection="1">
      <alignment horizontal="center" vertical="center" wrapText="1"/>
    </xf>
    <xf numFmtId="49" fontId="6" fillId="0" borderId="59" xfId="53" applyNumberFormat="1" applyFont="1" applyFill="1" applyBorder="1" applyAlignment="1" applyProtection="1">
      <alignment horizontal="center" vertical="center" wrapText="1"/>
    </xf>
    <xf numFmtId="0" fontId="6" fillId="0" borderId="1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0" fontId="19" fillId="0" borderId="14" xfId="55" applyFont="1" applyFill="1" applyBorder="1" applyAlignment="1" applyProtection="1">
      <alignment horizontal="left" vertical="center" wrapText="1" indent="1"/>
    </xf>
    <xf numFmtId="0" fontId="19" fillId="0" borderId="5" xfId="55" applyFont="1" applyFill="1" applyBorder="1" applyAlignment="1" applyProtection="1">
      <alignment horizontal="left" vertical="center" wrapText="1" indent="1"/>
    </xf>
    <xf numFmtId="0" fontId="19" fillId="0" borderId="12" xfId="55" applyFont="1" applyFill="1" applyBorder="1" applyAlignment="1" applyProtection="1">
      <alignment horizontal="left" vertical="center" wrapText="1" indent="1"/>
    </xf>
    <xf numFmtId="0" fontId="0" fillId="0" borderId="12" xfId="115" applyNumberFormat="1" applyFont="1" applyFill="1" applyBorder="1" applyAlignment="1" applyProtection="1">
      <alignment horizontal="left" vertical="center" wrapText="1"/>
    </xf>
    <xf numFmtId="0" fontId="0" fillId="0" borderId="13" xfId="115" applyNumberFormat="1" applyFont="1" applyFill="1" applyBorder="1" applyAlignment="1" applyProtection="1">
      <alignment horizontal="left" vertical="center" wrapText="1"/>
    </xf>
    <xf numFmtId="0" fontId="0" fillId="0" borderId="14" xfId="115" applyNumberFormat="1" applyFont="1" applyFill="1" applyBorder="1" applyAlignment="1" applyProtection="1">
      <alignment horizontal="left" vertical="center" wrapText="1"/>
    </xf>
    <xf numFmtId="0" fontId="53" fillId="0" borderId="0" xfId="115" applyNumberFormat="1" applyFont="1" applyFill="1" applyAlignment="1" applyProtection="1">
      <alignment horizontal="center" vertical="top"/>
    </xf>
    <xf numFmtId="0" fontId="6" fillId="0" borderId="5" xfId="53" applyFont="1" applyFill="1" applyBorder="1" applyAlignment="1" applyProtection="1">
      <alignment horizontal="left" vertical="center" wrapText="1"/>
    </xf>
    <xf numFmtId="0" fontId="57" fillId="0" borderId="0" xfId="53" applyNumberFormat="1" applyFont="1" applyFill="1" applyAlignment="1" applyProtection="1">
      <alignment horizontal="center" vertical="center" wrapText="1"/>
    </xf>
    <xf numFmtId="0" fontId="6" fillId="0" borderId="14" xfId="53" applyFont="1" applyFill="1" applyBorder="1" applyAlignment="1" applyProtection="1">
      <alignment horizontal="left" vertical="center" wrapText="1" indent="1"/>
    </xf>
    <xf numFmtId="0" fontId="6" fillId="0" borderId="5" xfId="53" applyFont="1" applyFill="1" applyBorder="1" applyAlignment="1" applyProtection="1">
      <alignment horizontal="left" vertical="center" wrapText="1" indent="1"/>
    </xf>
    <xf numFmtId="0" fontId="6" fillId="0" borderId="12" xfId="53" applyFont="1" applyFill="1" applyBorder="1" applyAlignment="1" applyProtection="1">
      <alignment horizontal="left" vertical="center" wrapText="1" indent="1"/>
    </xf>
    <xf numFmtId="0" fontId="6" fillId="0" borderId="15" xfId="32" applyFont="1" applyFill="1" applyBorder="1" applyAlignment="1" applyProtection="1">
      <alignment horizontal="center" vertical="center" wrapText="1"/>
    </xf>
    <xf numFmtId="0" fontId="6" fillId="0" borderId="21" xfId="32" applyFont="1" applyFill="1" applyBorder="1" applyAlignment="1" applyProtection="1">
      <alignment horizontal="center" vertical="center" wrapText="1"/>
    </xf>
    <xf numFmtId="0" fontId="6" fillId="0" borderId="22" xfId="32" applyFont="1" applyFill="1" applyBorder="1" applyAlignment="1" applyProtection="1">
      <alignment horizontal="center" vertical="center" wrapText="1"/>
    </xf>
    <xf numFmtId="0" fontId="6" fillId="0" borderId="0" xfId="32" applyFont="1" applyFill="1" applyBorder="1" applyAlignment="1" applyProtection="1">
      <alignment horizontal="left" vertical="top" wrapText="1"/>
    </xf>
    <xf numFmtId="49" fontId="53" fillId="0" borderId="0" xfId="53" applyNumberFormat="1" applyFont="1" applyFill="1" applyAlignment="1" applyProtection="1">
      <alignment horizontal="center" vertical="center" wrapText="1"/>
    </xf>
    <xf numFmtId="0" fontId="6" fillId="0" borderId="0" xfId="53" applyFont="1" applyFill="1" applyAlignment="1" applyProtection="1">
      <alignment horizontal="left" vertical="center" wrapText="1" indent="1"/>
    </xf>
    <xf numFmtId="0" fontId="55" fillId="0" borderId="0" xfId="110" applyNumberFormat="1" applyFont="1" applyFill="1" applyBorder="1" applyAlignment="1" applyProtection="1">
      <alignment horizontal="left" vertical="top" wrapText="1" indent="1"/>
    </xf>
    <xf numFmtId="0" fontId="6" fillId="0" borderId="12" xfId="53" applyFont="1" applyFill="1" applyBorder="1" applyAlignment="1" applyProtection="1">
      <alignment horizontal="left" vertical="center" wrapText="1"/>
    </xf>
    <xf numFmtId="0" fontId="6" fillId="0" borderId="13" xfId="53" applyFont="1" applyFill="1" applyBorder="1" applyAlignment="1" applyProtection="1">
      <alignment horizontal="left" vertical="center" wrapText="1"/>
    </xf>
    <xf numFmtId="0" fontId="6" fillId="0" borderId="14" xfId="53" applyFont="1" applyFill="1" applyBorder="1" applyAlignment="1" applyProtection="1">
      <alignment horizontal="left" vertical="center" wrapText="1"/>
    </xf>
    <xf numFmtId="0" fontId="6" fillId="0" borderId="15" xfId="53" applyNumberFormat="1" applyFont="1" applyFill="1" applyBorder="1" applyAlignment="1" applyProtection="1">
      <alignment horizontal="left" vertical="top" wrapText="1"/>
    </xf>
    <xf numFmtId="0" fontId="6" fillId="0" borderId="22" xfId="53" applyNumberFormat="1" applyFont="1" applyFill="1" applyBorder="1" applyAlignment="1" applyProtection="1">
      <alignment horizontal="left" vertical="top" wrapText="1"/>
    </xf>
    <xf numFmtId="49" fontId="6" fillId="0" borderId="0" xfId="38" applyBorder="1" applyAlignment="1" applyProtection="1">
      <alignment horizontal="left" vertical="top" wrapText="1"/>
    </xf>
    <xf numFmtId="0" fontId="19" fillId="0" borderId="13" xfId="31" applyFont="1" applyFill="1" applyBorder="1" applyAlignment="1" applyProtection="1">
      <alignment horizontal="left" vertical="center" wrapText="1" indent="1"/>
    </xf>
    <xf numFmtId="0" fontId="6" fillId="0" borderId="5" xfId="44" applyNumberFormat="1" applyFont="1" applyFill="1" applyBorder="1" applyAlignment="1" applyProtection="1">
      <alignment horizontal="center" vertical="center" wrapText="1"/>
    </xf>
    <xf numFmtId="0" fontId="19" fillId="0" borderId="37" xfId="31" applyFont="1" applyFill="1" applyBorder="1" applyAlignment="1" applyProtection="1">
      <alignment horizontal="left" vertical="center" wrapText="1" indent="1"/>
    </xf>
    <xf numFmtId="0" fontId="6" fillId="0" borderId="42" xfId="31" applyFont="1" applyFill="1" applyBorder="1" applyAlignment="1" applyProtection="1">
      <alignment horizontal="left" vertical="center" wrapText="1" indent="1"/>
    </xf>
    <xf numFmtId="0" fontId="6" fillId="0" borderId="37" xfId="31" applyFont="1" applyFill="1" applyBorder="1" applyAlignment="1" applyProtection="1">
      <alignment horizontal="left" vertical="center" wrapText="1" indent="1"/>
    </xf>
    <xf numFmtId="0" fontId="19" fillId="0" borderId="8" xfId="55" applyFont="1" applyBorder="1" applyAlignment="1">
      <alignment horizontal="left" vertical="center" indent="1"/>
    </xf>
    <xf numFmtId="0" fontId="9" fillId="0" borderId="0" xfId="50" applyFont="1" applyAlignment="1" applyProtection="1">
      <alignment horizontal="left" vertical="center" wrapText="1"/>
    </xf>
    <xf numFmtId="0" fontId="41" fillId="0" borderId="0" xfId="50" applyFont="1" applyAlignment="1" applyProtection="1">
      <alignment horizontal="left" vertical="top" wrapText="1"/>
    </xf>
    <xf numFmtId="0" fontId="9" fillId="0" borderId="0" xfId="50" applyFont="1" applyAlignment="1" applyProtection="1">
      <alignment horizontal="justify" vertical="top" wrapText="1"/>
    </xf>
    <xf numFmtId="0" fontId="41" fillId="0" borderId="0" xfId="50" applyFont="1" applyAlignment="1" applyProtection="1">
      <alignment horizontal="justify" vertical="top" wrapText="1"/>
    </xf>
    <xf numFmtId="0" fontId="8" fillId="8" borderId="15" xfId="0" applyNumberFormat="1" applyFont="1" applyFill="1" applyBorder="1" applyAlignment="1" applyProtection="1">
      <alignment horizontal="center" vertical="center" wrapText="1"/>
    </xf>
    <xf numFmtId="0" fontId="20" fillId="8" borderId="25" xfId="53" applyFont="1" applyFill="1" applyBorder="1" applyAlignment="1" applyProtection="1">
      <alignment horizontal="center" vertical="center" wrapText="1"/>
    </xf>
    <xf numFmtId="0" fontId="57" fillId="0" borderId="0" xfId="53" applyFont="1" applyFill="1" applyAlignment="1" applyProtection="1">
      <alignment horizontal="center" vertical="center" wrapText="1"/>
    </xf>
    <xf numFmtId="0" fontId="6" fillId="0" borderId="22" xfId="53" applyFont="1" applyFill="1" applyBorder="1" applyAlignment="1" applyProtection="1">
      <alignment horizontal="left" vertical="center" wrapText="1"/>
    </xf>
    <xf numFmtId="49" fontId="6" fillId="0" borderId="61" xfId="53" applyNumberFormat="1" applyFont="1" applyFill="1" applyBorder="1" applyAlignment="1" applyProtection="1">
      <alignment horizontal="center" vertical="center" wrapText="1"/>
    </xf>
    <xf numFmtId="49" fontId="6" fillId="0" borderId="66" xfId="53" applyNumberFormat="1" applyFont="1" applyFill="1" applyBorder="1" applyAlignment="1" applyProtection="1">
      <alignment horizontal="center" vertical="center" wrapText="1"/>
    </xf>
    <xf numFmtId="49" fontId="6" fillId="0" borderId="21" xfId="53" applyNumberFormat="1" applyFont="1" applyFill="1" applyBorder="1" applyAlignment="1" applyProtection="1">
      <alignment horizontal="center" vertical="center" wrapText="1"/>
    </xf>
    <xf numFmtId="49" fontId="6" fillId="9" borderId="12" xfId="53" applyNumberFormat="1" applyFont="1" applyFill="1" applyBorder="1" applyAlignment="1" applyProtection="1">
      <alignment horizontal="center" vertical="center" wrapText="1"/>
      <protection locked="0"/>
    </xf>
    <xf numFmtId="49" fontId="6" fillId="9" borderId="5" xfId="53" applyNumberFormat="1" applyFont="1" applyFill="1" applyBorder="1" applyAlignment="1" applyProtection="1">
      <alignment horizontal="center" vertical="center" wrapText="1"/>
      <protection locked="0"/>
    </xf>
    <xf numFmtId="0" fontId="6" fillId="0" borderId="5" xfId="53" applyNumberFormat="1" applyFont="1" applyFill="1" applyBorder="1" applyAlignment="1" applyProtection="1">
      <alignment horizontal="left" vertical="center" wrapText="1"/>
    </xf>
    <xf numFmtId="49" fontId="6" fillId="0" borderId="14" xfId="53" applyNumberFormat="1" applyFont="1" applyFill="1" applyBorder="1" applyAlignment="1" applyProtection="1">
      <alignment horizontal="center" vertical="center" wrapText="1"/>
    </xf>
    <xf numFmtId="0" fontId="33" fillId="9" borderId="5" xfId="53" applyNumberFormat="1" applyFont="1" applyFill="1" applyBorder="1" applyAlignment="1" applyProtection="1">
      <alignment horizontal="left" vertical="center" wrapText="1"/>
      <protection locked="0"/>
    </xf>
    <xf numFmtId="49" fontId="33" fillId="9" borderId="12" xfId="53" applyNumberFormat="1" applyFont="1" applyFill="1" applyBorder="1" applyAlignment="1" applyProtection="1">
      <alignment horizontal="left" vertical="center" wrapText="1"/>
      <protection locked="0"/>
    </xf>
    <xf numFmtId="49" fontId="33" fillId="9" borderId="5" xfId="53" applyNumberFormat="1" applyFont="1" applyFill="1" applyBorder="1" applyAlignment="1" applyProtection="1">
      <alignment horizontal="left" vertical="center" wrapText="1"/>
      <protection locked="0"/>
    </xf>
    <xf numFmtId="0" fontId="0" fillId="0" borderId="15" xfId="53" applyFont="1" applyFill="1" applyBorder="1" applyAlignment="1" applyProtection="1">
      <alignment horizontal="center" vertical="center" wrapText="1"/>
    </xf>
    <xf numFmtId="0" fontId="33" fillId="0" borderId="5" xfId="53" applyFont="1" applyFill="1" applyBorder="1" applyAlignment="1" applyProtection="1">
      <alignment horizontal="center" vertical="center" wrapText="1"/>
    </xf>
    <xf numFmtId="0" fontId="6" fillId="9" borderId="5" xfId="53" applyNumberFormat="1" applyFont="1" applyFill="1" applyBorder="1" applyAlignment="1" applyProtection="1">
      <alignment horizontal="left" vertical="center" wrapText="1"/>
      <protection locked="0"/>
    </xf>
    <xf numFmtId="0" fontId="28" fillId="0" borderId="0" xfId="53" applyFont="1" applyFill="1" applyBorder="1" applyAlignment="1" applyProtection="1">
      <alignment horizontal="center" vertical="top" wrapText="1"/>
    </xf>
    <xf numFmtId="14" fontId="47" fillId="0" borderId="5" xfId="51" applyNumberFormat="1" applyFont="1" applyFill="1" applyBorder="1" applyAlignment="1" applyProtection="1">
      <alignment horizontal="center" vertical="center" wrapText="1"/>
    </xf>
    <xf numFmtId="0" fontId="6" fillId="0" borderId="14" xfId="53" applyFont="1" applyFill="1" applyBorder="1" applyAlignment="1" applyProtection="1">
      <alignment horizontal="center" vertical="center" wrapText="1"/>
    </xf>
    <xf numFmtId="0" fontId="55" fillId="9" borderId="5" xfId="35" applyNumberFormat="1" applyFont="1" applyFill="1" applyBorder="1" applyAlignment="1" applyProtection="1">
      <alignment horizontal="left" vertical="center" wrapText="1" indent="1"/>
      <protection locked="0"/>
    </xf>
    <xf numFmtId="0" fontId="55" fillId="9" borderId="5" xfId="35" applyNumberFormat="1" applyFont="1" applyFill="1" applyBorder="1" applyAlignment="1" applyProtection="1">
      <alignment horizontal="left" vertical="top" indent="1"/>
      <protection locked="0"/>
    </xf>
    <xf numFmtId="0" fontId="55" fillId="0" borderId="5" xfId="35" applyNumberFormat="1" applyFont="1" applyFill="1" applyBorder="1" applyAlignment="1" applyProtection="1">
      <alignment horizontal="left" vertical="center" wrapText="1" indent="1"/>
    </xf>
    <xf numFmtId="0" fontId="55" fillId="0" borderId="5" xfId="35" applyNumberFormat="1" applyFont="1" applyFill="1" applyBorder="1" applyAlignment="1" applyProtection="1">
      <alignment horizontal="left" vertical="top" indent="1"/>
    </xf>
    <xf numFmtId="14" fontId="6" fillId="7" borderId="5" xfId="51" applyNumberFormat="1" applyFont="1" applyFill="1" applyBorder="1" applyAlignment="1" applyProtection="1">
      <alignment horizontal="left" vertical="center" wrapText="1" indent="1"/>
    </xf>
    <xf numFmtId="0" fontId="6" fillId="11" borderId="5" xfId="51" applyNumberFormat="1" applyFont="1" applyFill="1" applyBorder="1" applyAlignment="1" applyProtection="1">
      <alignment horizontal="center" vertical="center" wrapText="1"/>
    </xf>
    <xf numFmtId="49" fontId="6" fillId="11" borderId="12" xfId="51" applyNumberFormat="1" applyFont="1" applyFill="1" applyBorder="1" applyAlignment="1" applyProtection="1">
      <alignment horizontal="center" vertical="center" wrapText="1"/>
    </xf>
  </cellXfs>
  <cellStyles count="11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8"/>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3" xfId="107"/>
    <cellStyle name="Гиперссылка 4" xfId="30"/>
    <cellStyle name="Гиперссылка 4 2" xfId="109"/>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xfId="110"/>
    <cellStyle name="Обычный 12 2" xfId="34"/>
    <cellStyle name="Обычный 15" xfId="35"/>
    <cellStyle name="Обычный 2" xfId="36"/>
    <cellStyle name="Обычный 2 10 2" xfId="111"/>
    <cellStyle name="Обычный 2 2" xfId="37"/>
    <cellStyle name="Обычный 2 4" xfId="101"/>
    <cellStyle name="Обычный 3" xfId="38"/>
    <cellStyle name="Обычный 3 2" xfId="39"/>
    <cellStyle name="Обычный 3 2 2" xfId="116"/>
    <cellStyle name="Обычный 3 3" xfId="40"/>
    <cellStyle name="Обычный 4" xfId="100"/>
    <cellStyle name="Обычный 5" xfId="41"/>
    <cellStyle name="Обычный 5 2" xfId="112"/>
    <cellStyle name="Обычный 6" xfId="113"/>
    <cellStyle name="Обычный 7" xfId="115"/>
    <cellStyle name="Обычный 8" xfId="117"/>
    <cellStyle name="Обычный 9" xfId="118"/>
    <cellStyle name="Обычный_Forma_5_Книга2" xfId="114"/>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 Id="rId4" Type="http://schemas.openxmlformats.org/officeDocument/2006/relationships/image" Target="../media/image2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3.png"/><Relationship Id="rId4"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png"/></Relationships>
</file>

<file path=xl/drawings/_rels/drawing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hidden="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hidden="1"/>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32</xdr:row>
      <xdr:rowOff>0</xdr:rowOff>
    </xdr:from>
    <xdr:to>
      <xdr:col>6</xdr:col>
      <xdr:colOff>228600</xdr:colOff>
      <xdr:row>32</xdr:row>
      <xdr:rowOff>190500</xdr:rowOff>
    </xdr:to>
    <xdr:grpSp>
      <xdr:nvGrpSpPr>
        <xdr:cNvPr id="463905" name="shCalendar" hidden="1"/>
        <xdr:cNvGrpSpPr>
          <a:grpSpLocks/>
        </xdr:cNvGrpSpPr>
      </xdr:nvGrpSpPr>
      <xdr:grpSpPr bwMode="auto">
        <a:xfrm>
          <a:off x="6515100" y="4352925"/>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48</xdr:row>
      <xdr:rowOff>47625</xdr:rowOff>
    </xdr:from>
    <xdr:to>
      <xdr:col>6</xdr:col>
      <xdr:colOff>1</xdr:colOff>
      <xdr:row>48</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19</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19</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6</xdr:row>
      <xdr:rowOff>85726</xdr:rowOff>
    </xdr:from>
    <xdr:to>
      <xdr:col>11</xdr:col>
      <xdr:colOff>970083</xdr:colOff>
      <xdr:row>6</xdr:row>
      <xdr:rowOff>513617</xdr:rowOff>
    </xdr:to>
    <xdr:grpSp>
      <xdr:nvGrpSpPr>
        <xdr:cNvPr id="9" name="Группа 8"/>
        <xdr:cNvGrpSpPr/>
      </xdr:nvGrpSpPr>
      <xdr:grpSpPr>
        <a:xfrm>
          <a:off x="247650" y="409576"/>
          <a:ext cx="10676058" cy="427891"/>
          <a:chOff x="304799" y="752476"/>
          <a:chExt cx="10685583" cy="446941"/>
        </a:xfrm>
      </xdr:grpSpPr>
      <xdr:pic>
        <xdr:nvPicPr>
          <xdr:cNvPr id="10" name="Рисунок 1"/>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rcRect/>
          <a:stretch>
            <a:fillRect/>
          </a:stretch>
        </xdr:blipFill>
        <xdr:spPr bwMode="auto">
          <a:xfrm>
            <a:off x="419177" y="829099"/>
            <a:ext cx="3238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Прямоугольник 11"/>
          <xdr:cNvSpPr/>
        </xdr:nvSpPr>
        <xdr:spPr>
          <a:xfrm>
            <a:off x="304799" y="752476"/>
            <a:ext cx="10685583" cy="446941"/>
          </a:xfrm>
          <a:prstGeom prst="rect">
            <a:avLst/>
          </a:prstGeom>
          <a:solidFill>
            <a:schemeClr val="tx1">
              <a:lumMod val="50000"/>
              <a:lumOff val="50000"/>
              <a:alpha val="10000"/>
            </a:schemeClr>
          </a:solidFill>
          <a:ln w="19050">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Если организация на различных территориях осуществляет различные виды деятельности, а также имеет системы водоотведения, принадлежащие различным территориям, такие территории должны быть указаны </a:t>
            </a:r>
            <a:r>
              <a:rPr lang="ru-RU" sz="9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в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отдельных </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пунктах.</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9525</xdr:colOff>
      <xdr:row>12</xdr:row>
      <xdr:rowOff>47625</xdr:rowOff>
    </xdr:from>
    <xdr:to>
      <xdr:col>13</xdr:col>
      <xdr:colOff>38100</xdr:colOff>
      <xdr:row>12</xdr:row>
      <xdr:rowOff>571500</xdr:rowOff>
    </xdr:to>
    <xdr:grpSp>
      <xdr:nvGrpSpPr>
        <xdr:cNvPr id="2" name="Группа 1"/>
        <xdr:cNvGrpSpPr/>
      </xdr:nvGrpSpPr>
      <xdr:grpSpPr>
        <a:xfrm>
          <a:off x="257175" y="809625"/>
          <a:ext cx="13134975" cy="523875"/>
          <a:chOff x="257175" y="742951"/>
          <a:chExt cx="13134975" cy="523874"/>
        </a:xfrm>
      </xdr:grpSpPr>
      <xdr:pic>
        <xdr:nvPicPr>
          <xdr:cNvPr id="27" name="Рисунок 8"/>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rcRect/>
          <a:stretch>
            <a:fillRect/>
          </a:stretch>
        </xdr:blipFill>
        <xdr:spPr bwMode="auto">
          <a:xfrm>
            <a:off x="363569" y="802788"/>
            <a:ext cx="334800" cy="27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8" name="Прямоугольник 27"/>
          <xdr:cNvSpPr/>
        </xdr:nvSpPr>
        <xdr:spPr>
          <a:xfrm>
            <a:off x="257175" y="742951"/>
            <a:ext cx="13134975" cy="523874"/>
          </a:xfrm>
          <a:prstGeom prst="rect">
            <a:avLst/>
          </a:prstGeom>
          <a:solidFill>
            <a:schemeClr val="tx1">
              <a:lumMod val="50000"/>
              <a:lumOff val="50000"/>
              <a:alpha val="10000"/>
            </a:schemeClr>
          </a:solidFill>
          <a:ln w="15875">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1. В случае дифференциации раскрываемой информации по системам водоотведения для каждой системы</a:t>
            </a:r>
            <a:r>
              <a:rPr lang="ru-RU" sz="9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водоотведения </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должна быть указана территория, в которую входят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муниципальные районы и муниципальные образования, на которой расположена данная система. На веб-портале РИ системы водоотведения будут отображены во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всех</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МР/МО, входящих в указанную для них территорию.</a:t>
            </a:r>
          </a:p>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2. Для каждого вида деятельности также необходимо указывать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территории, на которых осуществляется данный вид деятельности.</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0</xdr:rowOff>
    </xdr:from>
    <xdr:to>
      <xdr:col>3</xdr:col>
      <xdr:colOff>0</xdr:colOff>
      <xdr:row>8</xdr:row>
      <xdr:rowOff>247650</xdr:rowOff>
    </xdr:to>
    <xdr:pic macro="[0]!modInfo.FREEZE_PANES_STATIC">
      <xdr:nvPicPr>
        <xdr:cNvPr id="4" name="FREEZE_PANES_G16"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xdr:row>
      <xdr:rowOff>0</xdr:rowOff>
    </xdr:from>
    <xdr:to>
      <xdr:col>3</xdr:col>
      <xdr:colOff>0</xdr:colOff>
      <xdr:row>8</xdr:row>
      <xdr:rowOff>247650</xdr:rowOff>
    </xdr:to>
    <xdr:pic macro="[0]!modInfo.FREEZE_PANES_STATIC">
      <xdr:nvPicPr>
        <xdr:cNvPr id="6" name="UNFREEZE_PANES_G16"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4</xdr:row>
      <xdr:rowOff>57150</xdr:rowOff>
    </xdr:from>
    <xdr:to>
      <xdr:col>3</xdr:col>
      <xdr:colOff>9525</xdr:colOff>
      <xdr:row>4</xdr:row>
      <xdr:rowOff>304800</xdr:rowOff>
    </xdr:to>
    <xdr:pic macro="[0]!modInfo.FREEZE_PANES_STATIC">
      <xdr:nvPicPr>
        <xdr:cNvPr id="4" name="FREEZE_PANES_O10"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4</xdr:row>
      <xdr:rowOff>57150</xdr:rowOff>
    </xdr:from>
    <xdr:to>
      <xdr:col>3</xdr:col>
      <xdr:colOff>9525</xdr:colOff>
      <xdr:row>4</xdr:row>
      <xdr:rowOff>304800</xdr:rowOff>
    </xdr:to>
    <xdr:pic macro="[0]!modInfo.FREEZE_PANES_STATIC">
      <xdr:nvPicPr>
        <xdr:cNvPr id="5" name="UNFREEZE_PANES_O10"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952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2</xdr:row>
      <xdr:rowOff>247650</xdr:rowOff>
    </xdr:to>
    <xdr:pic macro="[0]!modInfo.FREEZE_PANES_STATIC">
      <xdr:nvPicPr>
        <xdr:cNvPr id="8"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3</xdr:col>
      <xdr:colOff>0</xdr:colOff>
      <xdr:row>2</xdr:row>
      <xdr:rowOff>247650</xdr:rowOff>
    </xdr:to>
    <xdr:pic macro="[0]!modInfo.FREEZE_PANES_STATIC">
      <xdr:nvPicPr>
        <xdr:cNvPr id="9"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14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50</xdr:col>
      <xdr:colOff>38100</xdr:colOff>
      <xdr:row>17</xdr:row>
      <xdr:rowOff>0</xdr:rowOff>
    </xdr:from>
    <xdr:to>
      <xdr:col>50</xdr:col>
      <xdr:colOff>228600</xdr:colOff>
      <xdr:row>17</xdr:row>
      <xdr:rowOff>190500</xdr:rowOff>
    </xdr:to>
    <xdr:grpSp>
      <xdr:nvGrpSpPr>
        <xdr:cNvPr id="2" name="shCalendar" hidden="1"/>
        <xdr:cNvGrpSpPr>
          <a:grpSpLocks/>
        </xdr:cNvGrpSpPr>
      </xdr:nvGrpSpPr>
      <xdr:grpSpPr bwMode="auto">
        <a:xfrm>
          <a:off x="75547538" y="5024438"/>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0</xdr:colOff>
      <xdr:row>4</xdr:row>
      <xdr:rowOff>0</xdr:rowOff>
    </xdr:from>
    <xdr:to>
      <xdr:col>5</xdr:col>
      <xdr:colOff>0</xdr:colOff>
      <xdr:row>5</xdr:row>
      <xdr:rowOff>38100</xdr:rowOff>
    </xdr:to>
    <xdr:pic macro="[0]!modInfo.FREEZE_PANES_STATIC">
      <xdr:nvPicPr>
        <xdr:cNvPr id="5" name="FREEZE_PANES_I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4</xdr:row>
      <xdr:rowOff>0</xdr:rowOff>
    </xdr:from>
    <xdr:to>
      <xdr:col>5</xdr:col>
      <xdr:colOff>0</xdr:colOff>
      <xdr:row>5</xdr:row>
      <xdr:rowOff>38100</xdr:rowOff>
    </xdr:to>
    <xdr:pic macro="[0]!modInfo.FREEZE_PANES_STATIC">
      <xdr:nvPicPr>
        <xdr:cNvPr id="6" name="UNFREEZE_PANES_I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765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247</xdr:col>
      <xdr:colOff>523875</xdr:colOff>
      <xdr:row>0</xdr:row>
      <xdr:rowOff>0</xdr:rowOff>
    </xdr:from>
    <xdr:to>
      <xdr:col>248</xdr:col>
      <xdr:colOff>104775</xdr:colOff>
      <xdr:row>1</xdr:row>
      <xdr:rowOff>0</xdr:rowOff>
    </xdr:to>
    <xdr:grpSp>
      <xdr:nvGrpSpPr>
        <xdr:cNvPr id="2" name="shCalendar" hidden="1"/>
        <xdr:cNvGrpSpPr>
          <a:grpSpLocks/>
        </xdr:cNvGrpSpPr>
      </xdr:nvGrpSpPr>
      <xdr:grpSpPr bwMode="auto">
        <a:xfrm>
          <a:off x="151095075" y="0"/>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38100</xdr:colOff>
      <xdr:row>0</xdr:row>
      <xdr:rowOff>0</xdr:rowOff>
    </xdr:from>
    <xdr:to>
      <xdr:col>7</xdr:col>
      <xdr:colOff>228600</xdr:colOff>
      <xdr:row>0</xdr:row>
      <xdr:rowOff>57150</xdr:rowOff>
    </xdr:to>
    <xdr:grpSp>
      <xdr:nvGrpSpPr>
        <xdr:cNvPr id="2" name="shCalendar" hidden="1"/>
        <xdr:cNvGrpSpPr>
          <a:grpSpLocks/>
        </xdr:cNvGrpSpPr>
      </xdr:nvGrpSpPr>
      <xdr:grpSpPr bwMode="auto">
        <a:xfrm>
          <a:off x="4972050" y="0"/>
          <a:ext cx="190500" cy="5715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092;&#1072;&#1081;&#1083;&#1099;%20&#1074;%20&#1087;&#1086;&#1084;&#1086;&#1097;&#1100;%20&#1042;&#1080;&#1042;/2.2.&#1074;&#1086;&#1076;&#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2.7.1."/>
      <sheetName val="форма 2.8."/>
      <sheetName val="форма 2.9."/>
    </sheetNames>
    <sheetDataSet>
      <sheetData sheetId="0">
        <row r="17">
          <cell r="H17">
            <v>24943.355100000001</v>
          </cell>
          <cell r="M17">
            <v>1526827.90411</v>
          </cell>
        </row>
        <row r="20">
          <cell r="M20">
            <v>119312.27595000001</v>
          </cell>
        </row>
        <row r="23">
          <cell r="M23">
            <v>1590.5838600000002</v>
          </cell>
        </row>
        <row r="25">
          <cell r="M25">
            <v>98969.876369999998</v>
          </cell>
        </row>
        <row r="26">
          <cell r="M26">
            <v>29551.076760000011</v>
          </cell>
        </row>
        <row r="28">
          <cell r="M28">
            <v>63139.46286</v>
          </cell>
        </row>
        <row r="29">
          <cell r="M29">
            <v>17218.659090000001</v>
          </cell>
        </row>
        <row r="30">
          <cell r="M30">
            <v>131212.32964000001</v>
          </cell>
        </row>
        <row r="31">
          <cell r="M31">
            <v>12416.643940000002</v>
          </cell>
        </row>
        <row r="32">
          <cell r="M32">
            <v>169375.74806999997</v>
          </cell>
        </row>
        <row r="33">
          <cell r="M33">
            <v>0</v>
          </cell>
        </row>
        <row r="34">
          <cell r="M34">
            <v>0</v>
          </cell>
        </row>
        <row r="35">
          <cell r="M35">
            <v>33510.876540000005</v>
          </cell>
        </row>
        <row r="36">
          <cell r="M36">
            <v>0</v>
          </cell>
        </row>
        <row r="37">
          <cell r="M37">
            <v>0</v>
          </cell>
        </row>
        <row r="38">
          <cell r="M38">
            <v>83784.11563</v>
          </cell>
        </row>
        <row r="43">
          <cell r="M43">
            <v>9726.1726699999999</v>
          </cell>
        </row>
        <row r="44">
          <cell r="M44">
            <v>6723.6299500000014</v>
          </cell>
        </row>
        <row r="45">
          <cell r="M45">
            <v>2815.7055500000001</v>
          </cell>
        </row>
        <row r="46">
          <cell r="M46">
            <v>2708.9022399999999</v>
          </cell>
        </row>
        <row r="47">
          <cell r="M47">
            <v>49125.121190000005</v>
          </cell>
        </row>
        <row r="48">
          <cell r="M48">
            <v>81861.644799999995</v>
          </cell>
        </row>
        <row r="49">
          <cell r="M49">
            <v>10075.99078</v>
          </cell>
        </row>
        <row r="50">
          <cell r="M50">
            <v>3693.5176000000001</v>
          </cell>
        </row>
        <row r="51">
          <cell r="M51">
            <v>2427.8659699999998</v>
          </cell>
        </row>
        <row r="52">
          <cell r="M52">
            <v>8024.0958599999994</v>
          </cell>
        </row>
        <row r="53">
          <cell r="M53">
            <v>56802.495390000004</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portal.eias.ru/Portal/DownloadPage.aspx?type=12&amp;guid=54be62c4-78ac-4a82-8c45-318443890b69" TargetMode="External"/><Relationship Id="rId1" Type="http://schemas.openxmlformats.org/officeDocument/2006/relationships/hyperlink" Target="https://portal.eias.ru/Portal/DownloadPage.aspx?type=12&amp;guid=54be62c4-78ac-4a82-8c45-318443890b69" TargetMode="External"/><Relationship Id="rId6" Type="http://schemas.openxmlformats.org/officeDocument/2006/relationships/comments" Target="../comments6.xml"/><Relationship Id="rId5" Type="http://schemas.openxmlformats.org/officeDocument/2006/relationships/vmlDrawing" Target="../drawings/vmlDrawing7.vml"/><Relationship Id="rId4"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workbookViewId="0"/>
  </sheetViews>
  <sheetFormatPr defaultColWidth="9.140625" defaultRowHeight="11.25" x14ac:dyDescent="0.1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workbookViewId="0">
      <selection activeCell="G35" sqref="G35"/>
    </sheetView>
  </sheetViews>
  <sheetFormatPr defaultColWidth="9.140625" defaultRowHeight="11.25" x14ac:dyDescent="0.15"/>
  <cols>
    <col min="1" max="16384" width="9.140625" style="36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ColWidth="9.140625" defaultRowHeight="11.25" x14ac:dyDescent="0.15"/>
  <cols>
    <col min="1" max="1" width="3.28515625" style="71" customWidth="1"/>
    <col min="2" max="2" width="8.7109375" style="71" customWidth="1"/>
    <col min="3" max="3" width="22.28515625" style="71" customWidth="1"/>
    <col min="4" max="4" width="4.28515625" style="71" customWidth="1"/>
    <col min="5" max="6" width="4.42578125" style="71" customWidth="1"/>
    <col min="7" max="7" width="4.5703125" style="71" customWidth="1"/>
    <col min="8" max="25" width="4.42578125" style="71" customWidth="1"/>
    <col min="26" max="33" width="9.140625" style="134"/>
    <col min="34" max="16384" width="9.140625" style="71"/>
  </cols>
  <sheetData>
    <row r="1" spans="1:27" ht="10.5" customHeight="1" x14ac:dyDescent="0.15">
      <c r="AA1" s="134" t="s">
        <v>68</v>
      </c>
    </row>
    <row r="2" spans="1:27" ht="16.5" customHeight="1" x14ac:dyDescent="0.15">
      <c r="B2" s="644" t="str">
        <f>"Код отчёта: " &amp; GetCode()</f>
        <v>Код отчёта: FAS.JKH.OPEN.INFO.BALANCE.VO</v>
      </c>
      <c r="C2" s="644"/>
      <c r="D2" s="644"/>
      <c r="E2" s="644"/>
      <c r="F2" s="644"/>
      <c r="G2" s="644"/>
      <c r="V2" s="125"/>
    </row>
    <row r="3" spans="1:27" ht="18" customHeight="1" x14ac:dyDescent="0.15">
      <c r="B3" s="645" t="str">
        <f>"Версия " &amp; GetVersion()</f>
        <v>Версия 1.0.5</v>
      </c>
      <c r="C3" s="645"/>
      <c r="H3" s="125"/>
      <c r="I3" s="125"/>
      <c r="J3" s="125"/>
      <c r="K3" s="125"/>
      <c r="L3" s="125"/>
      <c r="M3" s="125"/>
      <c r="N3" s="125"/>
      <c r="O3" s="125"/>
      <c r="P3" s="125"/>
      <c r="Q3" s="125"/>
      <c r="R3" s="125"/>
      <c r="V3" s="125"/>
      <c r="W3" s="125"/>
      <c r="X3" s="125"/>
      <c r="Y3" s="125"/>
    </row>
    <row r="4" spans="1:27" ht="6" customHeight="1" x14ac:dyDescent="0.15">
      <c r="D4" s="125"/>
      <c r="E4" s="125"/>
      <c r="F4" s="125"/>
      <c r="G4" s="125"/>
      <c r="H4" s="125"/>
      <c r="I4" s="125"/>
      <c r="J4" s="125"/>
      <c r="K4" s="125"/>
      <c r="L4" s="125"/>
      <c r="M4" s="125"/>
      <c r="N4" s="125"/>
      <c r="O4" s="125"/>
      <c r="P4" s="125"/>
      <c r="Q4" s="125"/>
      <c r="R4" s="125"/>
      <c r="S4" s="125"/>
      <c r="T4" s="125"/>
      <c r="U4" s="125"/>
      <c r="V4" s="125"/>
      <c r="W4" s="125"/>
      <c r="X4" s="125"/>
      <c r="Y4" s="125"/>
    </row>
    <row r="5" spans="1:27" ht="32.25" customHeight="1" x14ac:dyDescent="0.15">
      <c r="B5" s="64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водоотведения и (или) очистки сточных вод</v>
      </c>
      <c r="C5" s="647"/>
      <c r="D5" s="647"/>
      <c r="E5" s="647"/>
      <c r="F5" s="647"/>
      <c r="G5" s="647"/>
      <c r="H5" s="647"/>
      <c r="I5" s="647"/>
      <c r="J5" s="647"/>
      <c r="K5" s="647"/>
      <c r="L5" s="647"/>
      <c r="M5" s="647"/>
      <c r="N5" s="647"/>
      <c r="O5" s="647"/>
      <c r="P5" s="647"/>
      <c r="Q5" s="647"/>
      <c r="R5" s="647"/>
      <c r="S5" s="647"/>
      <c r="T5" s="647"/>
      <c r="U5" s="647"/>
      <c r="V5" s="647"/>
      <c r="W5" s="647"/>
      <c r="X5" s="647"/>
      <c r="Y5" s="648"/>
    </row>
    <row r="6" spans="1:27" ht="9.75" customHeight="1" x14ac:dyDescent="0.2">
      <c r="A6" s="125"/>
      <c r="B6" s="135"/>
      <c r="C6" s="136"/>
      <c r="D6" s="137"/>
      <c r="E6" s="137"/>
      <c r="F6" s="137"/>
      <c r="G6" s="137"/>
      <c r="H6" s="137"/>
      <c r="I6" s="137"/>
      <c r="J6" s="137"/>
      <c r="K6" s="137"/>
      <c r="L6" s="137"/>
      <c r="M6" s="137"/>
      <c r="N6" s="137"/>
      <c r="O6" s="137"/>
      <c r="P6" s="137"/>
      <c r="Q6" s="137"/>
      <c r="R6" s="137"/>
      <c r="S6" s="137"/>
      <c r="T6" s="137"/>
      <c r="U6" s="137"/>
      <c r="V6" s="137"/>
      <c r="W6" s="137"/>
      <c r="X6" s="137"/>
      <c r="Y6" s="128"/>
    </row>
    <row r="7" spans="1:27" ht="15" customHeight="1" x14ac:dyDescent="0.2">
      <c r="A7" s="125"/>
      <c r="B7" s="138"/>
      <c r="C7" s="139"/>
      <c r="D7" s="140"/>
      <c r="E7" s="640" t="s">
        <v>216</v>
      </c>
      <c r="F7" s="640"/>
      <c r="G7" s="640"/>
      <c r="H7" s="640"/>
      <c r="I7" s="640"/>
      <c r="J7" s="640"/>
      <c r="K7" s="640"/>
      <c r="L7" s="640"/>
      <c r="M7" s="640"/>
      <c r="N7" s="640"/>
      <c r="O7" s="640"/>
      <c r="P7" s="640"/>
      <c r="Q7" s="640"/>
      <c r="R7" s="640"/>
      <c r="S7" s="640"/>
      <c r="T7" s="640"/>
      <c r="U7" s="640"/>
      <c r="V7" s="640"/>
      <c r="W7" s="640"/>
      <c r="X7" s="640"/>
      <c r="Y7" s="129"/>
    </row>
    <row r="8" spans="1:27" ht="15" customHeight="1" x14ac:dyDescent="0.2">
      <c r="A8" s="125"/>
      <c r="B8" s="138"/>
      <c r="C8" s="139"/>
      <c r="D8" s="140"/>
      <c r="E8" s="640"/>
      <c r="F8" s="640"/>
      <c r="G8" s="640"/>
      <c r="H8" s="640"/>
      <c r="I8" s="640"/>
      <c r="J8" s="640"/>
      <c r="K8" s="640"/>
      <c r="L8" s="640"/>
      <c r="M8" s="640"/>
      <c r="N8" s="640"/>
      <c r="O8" s="640"/>
      <c r="P8" s="640"/>
      <c r="Q8" s="640"/>
      <c r="R8" s="640"/>
      <c r="S8" s="640"/>
      <c r="T8" s="640"/>
      <c r="U8" s="640"/>
      <c r="V8" s="640"/>
      <c r="W8" s="640"/>
      <c r="X8" s="640"/>
      <c r="Y8" s="129"/>
    </row>
    <row r="9" spans="1:27" ht="15" customHeight="1" x14ac:dyDescent="0.2">
      <c r="A9" s="125"/>
      <c r="B9" s="138"/>
      <c r="C9" s="139"/>
      <c r="D9" s="140"/>
      <c r="E9" s="640"/>
      <c r="F9" s="640"/>
      <c r="G9" s="640"/>
      <c r="H9" s="640"/>
      <c r="I9" s="640"/>
      <c r="J9" s="640"/>
      <c r="K9" s="640"/>
      <c r="L9" s="640"/>
      <c r="M9" s="640"/>
      <c r="N9" s="640"/>
      <c r="O9" s="640"/>
      <c r="P9" s="640"/>
      <c r="Q9" s="640"/>
      <c r="R9" s="640"/>
      <c r="S9" s="640"/>
      <c r="T9" s="640"/>
      <c r="U9" s="640"/>
      <c r="V9" s="640"/>
      <c r="W9" s="640"/>
      <c r="X9" s="640"/>
      <c r="Y9" s="129"/>
    </row>
    <row r="10" spans="1:27" ht="10.5" customHeight="1" x14ac:dyDescent="0.2">
      <c r="A10" s="125"/>
      <c r="B10" s="138"/>
      <c r="C10" s="139"/>
      <c r="D10" s="140"/>
      <c r="E10" s="640"/>
      <c r="F10" s="640"/>
      <c r="G10" s="640"/>
      <c r="H10" s="640"/>
      <c r="I10" s="640"/>
      <c r="J10" s="640"/>
      <c r="K10" s="640"/>
      <c r="L10" s="640"/>
      <c r="M10" s="640"/>
      <c r="N10" s="640"/>
      <c r="O10" s="640"/>
      <c r="P10" s="640"/>
      <c r="Q10" s="640"/>
      <c r="R10" s="640"/>
      <c r="S10" s="640"/>
      <c r="T10" s="640"/>
      <c r="U10" s="640"/>
      <c r="V10" s="640"/>
      <c r="W10" s="640"/>
      <c r="X10" s="640"/>
      <c r="Y10" s="129"/>
    </row>
    <row r="11" spans="1:27" ht="27" customHeight="1" x14ac:dyDescent="0.2">
      <c r="A11" s="125"/>
      <c r="B11" s="138"/>
      <c r="C11" s="139"/>
      <c r="D11" s="140"/>
      <c r="E11" s="640"/>
      <c r="F11" s="640"/>
      <c r="G11" s="640"/>
      <c r="H11" s="640"/>
      <c r="I11" s="640"/>
      <c r="J11" s="640"/>
      <c r="K11" s="640"/>
      <c r="L11" s="640"/>
      <c r="M11" s="640"/>
      <c r="N11" s="640"/>
      <c r="O11" s="640"/>
      <c r="P11" s="640"/>
      <c r="Q11" s="640"/>
      <c r="R11" s="640"/>
      <c r="S11" s="640"/>
      <c r="T11" s="640"/>
      <c r="U11" s="640"/>
      <c r="V11" s="640"/>
      <c r="W11" s="640"/>
      <c r="X11" s="640"/>
      <c r="Y11" s="129"/>
    </row>
    <row r="12" spans="1:27" ht="12" customHeight="1" x14ac:dyDescent="0.2">
      <c r="A12" s="125"/>
      <c r="B12" s="138"/>
      <c r="C12" s="139"/>
      <c r="D12" s="140"/>
      <c r="E12" s="640"/>
      <c r="F12" s="640"/>
      <c r="G12" s="640"/>
      <c r="H12" s="640"/>
      <c r="I12" s="640"/>
      <c r="J12" s="640"/>
      <c r="K12" s="640"/>
      <c r="L12" s="640"/>
      <c r="M12" s="640"/>
      <c r="N12" s="640"/>
      <c r="O12" s="640"/>
      <c r="P12" s="640"/>
      <c r="Q12" s="640"/>
      <c r="R12" s="640"/>
      <c r="S12" s="640"/>
      <c r="T12" s="640"/>
      <c r="U12" s="640"/>
      <c r="V12" s="640"/>
      <c r="W12" s="640"/>
      <c r="X12" s="640"/>
      <c r="Y12" s="129"/>
    </row>
    <row r="13" spans="1:27" ht="38.25" customHeight="1" x14ac:dyDescent="0.2">
      <c r="A13" s="125"/>
      <c r="B13" s="138"/>
      <c r="C13" s="139"/>
      <c r="D13" s="140"/>
      <c r="E13" s="640"/>
      <c r="F13" s="640"/>
      <c r="G13" s="640"/>
      <c r="H13" s="640"/>
      <c r="I13" s="640"/>
      <c r="J13" s="640"/>
      <c r="K13" s="640"/>
      <c r="L13" s="640"/>
      <c r="M13" s="640"/>
      <c r="N13" s="640"/>
      <c r="O13" s="640"/>
      <c r="P13" s="640"/>
      <c r="Q13" s="640"/>
      <c r="R13" s="640"/>
      <c r="S13" s="640"/>
      <c r="T13" s="640"/>
      <c r="U13" s="640"/>
      <c r="V13" s="640"/>
      <c r="W13" s="640"/>
      <c r="X13" s="640"/>
      <c r="Y13" s="130"/>
    </row>
    <row r="14" spans="1:27" ht="15" customHeight="1" x14ac:dyDescent="0.2">
      <c r="A14" s="125"/>
      <c r="B14" s="138"/>
      <c r="C14" s="139"/>
      <c r="D14" s="140"/>
      <c r="E14" s="640"/>
      <c r="F14" s="640"/>
      <c r="G14" s="640"/>
      <c r="H14" s="640"/>
      <c r="I14" s="640"/>
      <c r="J14" s="640"/>
      <c r="K14" s="640"/>
      <c r="L14" s="640"/>
      <c r="M14" s="640"/>
      <c r="N14" s="640"/>
      <c r="O14" s="640"/>
      <c r="P14" s="640"/>
      <c r="Q14" s="640"/>
      <c r="R14" s="640"/>
      <c r="S14" s="640"/>
      <c r="T14" s="640"/>
      <c r="U14" s="640"/>
      <c r="V14" s="640"/>
      <c r="W14" s="640"/>
      <c r="X14" s="640"/>
      <c r="Y14" s="129"/>
    </row>
    <row r="15" spans="1:27" ht="15" x14ac:dyDescent="0.2">
      <c r="A15" s="125"/>
      <c r="B15" s="138"/>
      <c r="C15" s="139"/>
      <c r="D15" s="140"/>
      <c r="E15" s="640"/>
      <c r="F15" s="640"/>
      <c r="G15" s="640"/>
      <c r="H15" s="640"/>
      <c r="I15" s="640"/>
      <c r="J15" s="640"/>
      <c r="K15" s="640"/>
      <c r="L15" s="640"/>
      <c r="M15" s="640"/>
      <c r="N15" s="640"/>
      <c r="O15" s="640"/>
      <c r="P15" s="640"/>
      <c r="Q15" s="640"/>
      <c r="R15" s="640"/>
      <c r="S15" s="640"/>
      <c r="T15" s="640"/>
      <c r="U15" s="640"/>
      <c r="V15" s="640"/>
      <c r="W15" s="640"/>
      <c r="X15" s="640"/>
      <c r="Y15" s="129"/>
    </row>
    <row r="16" spans="1:27" ht="15" x14ac:dyDescent="0.2">
      <c r="A16" s="125"/>
      <c r="B16" s="138"/>
      <c r="C16" s="139"/>
      <c r="D16" s="140"/>
      <c r="E16" s="640"/>
      <c r="F16" s="640"/>
      <c r="G16" s="640"/>
      <c r="H16" s="640"/>
      <c r="I16" s="640"/>
      <c r="J16" s="640"/>
      <c r="K16" s="640"/>
      <c r="L16" s="640"/>
      <c r="M16" s="640"/>
      <c r="N16" s="640"/>
      <c r="O16" s="640"/>
      <c r="P16" s="640"/>
      <c r="Q16" s="640"/>
      <c r="R16" s="640"/>
      <c r="S16" s="640"/>
      <c r="T16" s="640"/>
      <c r="U16" s="640"/>
      <c r="V16" s="640"/>
      <c r="W16" s="640"/>
      <c r="X16" s="640"/>
      <c r="Y16" s="129"/>
    </row>
    <row r="17" spans="1:25" ht="15" customHeight="1" x14ac:dyDescent="0.2">
      <c r="A17" s="125"/>
      <c r="B17" s="138"/>
      <c r="C17" s="139"/>
      <c r="D17" s="140"/>
      <c r="E17" s="640"/>
      <c r="F17" s="640"/>
      <c r="G17" s="640"/>
      <c r="H17" s="640"/>
      <c r="I17" s="640"/>
      <c r="J17" s="640"/>
      <c r="K17" s="640"/>
      <c r="L17" s="640"/>
      <c r="M17" s="640"/>
      <c r="N17" s="640"/>
      <c r="O17" s="640"/>
      <c r="P17" s="640"/>
      <c r="Q17" s="640"/>
      <c r="R17" s="640"/>
      <c r="S17" s="640"/>
      <c r="T17" s="640"/>
      <c r="U17" s="640"/>
      <c r="V17" s="640"/>
      <c r="W17" s="640"/>
      <c r="X17" s="640"/>
      <c r="Y17" s="129"/>
    </row>
    <row r="18" spans="1:25" ht="15" x14ac:dyDescent="0.2">
      <c r="A18" s="125"/>
      <c r="B18" s="138"/>
      <c r="C18" s="139"/>
      <c r="D18" s="140"/>
      <c r="E18" s="640"/>
      <c r="F18" s="640"/>
      <c r="G18" s="640"/>
      <c r="H18" s="640"/>
      <c r="I18" s="640"/>
      <c r="J18" s="640"/>
      <c r="K18" s="640"/>
      <c r="L18" s="640"/>
      <c r="M18" s="640"/>
      <c r="N18" s="640"/>
      <c r="O18" s="640"/>
      <c r="P18" s="640"/>
      <c r="Q18" s="640"/>
      <c r="R18" s="640"/>
      <c r="S18" s="640"/>
      <c r="T18" s="640"/>
      <c r="U18" s="640"/>
      <c r="V18" s="640"/>
      <c r="W18" s="640"/>
      <c r="X18" s="640"/>
      <c r="Y18" s="129"/>
    </row>
    <row r="19" spans="1:25" ht="23.45" customHeight="1" x14ac:dyDescent="0.15">
      <c r="A19" s="125"/>
      <c r="B19" s="138"/>
      <c r="C19" s="139"/>
      <c r="D19" s="141"/>
      <c r="E19" s="640"/>
      <c r="F19" s="640"/>
      <c r="G19" s="640"/>
      <c r="H19" s="640"/>
      <c r="I19" s="640"/>
      <c r="J19" s="640"/>
      <c r="K19" s="640"/>
      <c r="L19" s="640"/>
      <c r="M19" s="640"/>
      <c r="N19" s="640"/>
      <c r="O19" s="640"/>
      <c r="P19" s="640"/>
      <c r="Q19" s="640"/>
      <c r="R19" s="640"/>
      <c r="S19" s="640"/>
      <c r="T19" s="640"/>
      <c r="U19" s="640"/>
      <c r="V19" s="640"/>
      <c r="W19" s="640"/>
      <c r="X19" s="640"/>
      <c r="Y19" s="129"/>
    </row>
    <row r="20" spans="1:25" ht="15" hidden="1" x14ac:dyDescent="0.15">
      <c r="A20" s="125"/>
      <c r="B20" s="138"/>
      <c r="C20" s="139"/>
      <c r="D20" s="141"/>
      <c r="E20" s="142"/>
      <c r="F20" s="142"/>
      <c r="G20" s="142"/>
      <c r="H20" s="142"/>
      <c r="I20" s="142"/>
      <c r="J20" s="142"/>
      <c r="K20" s="142"/>
      <c r="L20" s="142"/>
      <c r="M20" s="142"/>
      <c r="N20" s="142"/>
      <c r="O20" s="142"/>
      <c r="P20" s="142"/>
      <c r="Q20" s="142"/>
      <c r="R20" s="142"/>
      <c r="S20" s="142"/>
      <c r="T20" s="142"/>
      <c r="U20" s="142"/>
      <c r="V20" s="142"/>
      <c r="W20" s="142"/>
      <c r="X20" s="142"/>
      <c r="Y20" s="129"/>
    </row>
    <row r="21" spans="1:25" ht="14.25" hidden="1" customHeight="1" x14ac:dyDescent="0.2">
      <c r="A21" s="125"/>
      <c r="B21" s="138"/>
      <c r="C21" s="139"/>
      <c r="D21" s="143"/>
      <c r="E21" s="150" t="s">
        <v>66</v>
      </c>
      <c r="F21" s="642" t="s">
        <v>70</v>
      </c>
      <c r="G21" s="643"/>
      <c r="H21" s="643"/>
      <c r="I21" s="643"/>
      <c r="J21" s="643"/>
      <c r="K21" s="643"/>
      <c r="L21" s="643"/>
      <c r="M21" s="643"/>
      <c r="N21" s="140"/>
      <c r="O21" s="152" t="s">
        <v>66</v>
      </c>
      <c r="P21" s="649" t="s">
        <v>67</v>
      </c>
      <c r="Q21" s="650"/>
      <c r="R21" s="650"/>
      <c r="S21" s="650"/>
      <c r="T21" s="650"/>
      <c r="U21" s="650"/>
      <c r="V21" s="650"/>
      <c r="W21" s="650"/>
      <c r="X21" s="650"/>
      <c r="Y21" s="129"/>
    </row>
    <row r="22" spans="1:25" ht="14.25" hidden="1" customHeight="1" x14ac:dyDescent="0.2">
      <c r="A22" s="125"/>
      <c r="B22" s="138"/>
      <c r="C22" s="139"/>
      <c r="D22" s="143"/>
      <c r="E22" s="151" t="s">
        <v>66</v>
      </c>
      <c r="F22" s="642" t="s">
        <v>69</v>
      </c>
      <c r="G22" s="643"/>
      <c r="H22" s="643"/>
      <c r="I22" s="643"/>
      <c r="J22" s="643"/>
      <c r="K22" s="643"/>
      <c r="L22" s="643"/>
      <c r="M22" s="643"/>
      <c r="N22" s="140"/>
      <c r="O22" s="153" t="s">
        <v>66</v>
      </c>
      <c r="P22" s="649" t="s">
        <v>217</v>
      </c>
      <c r="Q22" s="650"/>
      <c r="R22" s="650"/>
      <c r="S22" s="650"/>
      <c r="T22" s="650"/>
      <c r="U22" s="650"/>
      <c r="V22" s="650"/>
      <c r="W22" s="650"/>
      <c r="X22" s="650"/>
      <c r="Y22" s="129"/>
    </row>
    <row r="23" spans="1:25" ht="27" hidden="1" customHeight="1" x14ac:dyDescent="0.2">
      <c r="A23" s="125"/>
      <c r="B23" s="138"/>
      <c r="C23" s="139"/>
      <c r="D23" s="143"/>
      <c r="E23" s="140"/>
      <c r="F23" s="140"/>
      <c r="G23" s="140"/>
      <c r="H23" s="140"/>
      <c r="I23" s="140"/>
      <c r="J23" s="140"/>
      <c r="K23" s="140"/>
      <c r="L23" s="140"/>
      <c r="M23" s="140"/>
      <c r="N23" s="140"/>
      <c r="O23" s="140"/>
      <c r="P23" s="641"/>
      <c r="Q23" s="641"/>
      <c r="R23" s="641"/>
      <c r="S23" s="641"/>
      <c r="T23" s="641"/>
      <c r="U23" s="641"/>
      <c r="V23" s="641"/>
      <c r="W23" s="641"/>
      <c r="X23" s="140"/>
      <c r="Y23" s="129"/>
    </row>
    <row r="24" spans="1:25" ht="15" hidden="1" customHeight="1" x14ac:dyDescent="0.2">
      <c r="A24" s="125"/>
      <c r="B24" s="138"/>
      <c r="C24" s="139"/>
      <c r="D24" s="143"/>
      <c r="E24" s="140"/>
      <c r="F24" s="140"/>
      <c r="G24" s="140"/>
      <c r="H24" s="140"/>
      <c r="I24" s="140"/>
      <c r="J24" s="140"/>
      <c r="K24" s="140"/>
      <c r="L24" s="140"/>
      <c r="M24" s="140"/>
      <c r="N24" s="140"/>
      <c r="O24" s="140"/>
      <c r="P24" s="140"/>
      <c r="Q24" s="140"/>
      <c r="R24" s="140"/>
      <c r="S24" s="140"/>
      <c r="T24" s="140"/>
      <c r="U24" s="140"/>
      <c r="V24" s="140"/>
      <c r="W24" s="140"/>
      <c r="X24" s="140"/>
      <c r="Y24" s="129"/>
    </row>
    <row r="25" spans="1:25" ht="15" hidden="1" customHeight="1" x14ac:dyDescent="0.2">
      <c r="A25" s="125"/>
      <c r="B25" s="138"/>
      <c r="C25" s="139"/>
      <c r="D25" s="143"/>
      <c r="E25" s="140"/>
      <c r="F25" s="140"/>
      <c r="G25" s="140"/>
      <c r="H25" s="140"/>
      <c r="I25" s="140"/>
      <c r="J25" s="140"/>
      <c r="K25" s="140"/>
      <c r="L25" s="140"/>
      <c r="M25" s="140"/>
      <c r="N25" s="140"/>
      <c r="O25" s="140"/>
      <c r="P25" s="140"/>
      <c r="Q25" s="140"/>
      <c r="R25" s="140"/>
      <c r="S25" s="140"/>
      <c r="T25" s="140"/>
      <c r="U25" s="140"/>
      <c r="V25" s="140"/>
      <c r="W25" s="140"/>
      <c r="X25" s="140"/>
      <c r="Y25" s="129"/>
    </row>
    <row r="26" spans="1:25" ht="15" hidden="1" customHeight="1" x14ac:dyDescent="0.2">
      <c r="A26" s="125"/>
      <c r="B26" s="138"/>
      <c r="C26" s="139"/>
      <c r="D26" s="143"/>
      <c r="E26" s="140"/>
      <c r="F26" s="140"/>
      <c r="G26" s="140"/>
      <c r="H26" s="140"/>
      <c r="I26" s="140"/>
      <c r="J26" s="140"/>
      <c r="K26" s="140"/>
      <c r="L26" s="140"/>
      <c r="M26" s="140"/>
      <c r="N26" s="140"/>
      <c r="O26" s="140"/>
      <c r="P26" s="140"/>
      <c r="Q26" s="140"/>
      <c r="R26" s="140"/>
      <c r="S26" s="140"/>
      <c r="T26" s="140"/>
      <c r="U26" s="140"/>
      <c r="V26" s="140"/>
      <c r="W26" s="140"/>
      <c r="X26" s="140"/>
      <c r="Y26" s="129"/>
    </row>
    <row r="27" spans="1:25" ht="15" hidden="1" customHeight="1" x14ac:dyDescent="0.2">
      <c r="A27" s="125"/>
      <c r="B27" s="138"/>
      <c r="C27" s="139"/>
      <c r="D27" s="143"/>
      <c r="E27" s="140"/>
      <c r="F27" s="140"/>
      <c r="G27" s="140"/>
      <c r="H27" s="140"/>
      <c r="I27" s="140"/>
      <c r="J27" s="140"/>
      <c r="K27" s="140"/>
      <c r="L27" s="140"/>
      <c r="M27" s="140"/>
      <c r="N27" s="140"/>
      <c r="O27" s="140"/>
      <c r="P27" s="140"/>
      <c r="Q27" s="140"/>
      <c r="R27" s="140"/>
      <c r="S27" s="140"/>
      <c r="T27" s="140"/>
      <c r="U27" s="140"/>
      <c r="V27" s="140"/>
      <c r="W27" s="140"/>
      <c r="X27" s="140"/>
      <c r="Y27" s="129"/>
    </row>
    <row r="28" spans="1:25" ht="15" hidden="1" customHeight="1" x14ac:dyDescent="0.2">
      <c r="A28" s="125"/>
      <c r="B28" s="138"/>
      <c r="C28" s="139"/>
      <c r="D28" s="143"/>
      <c r="E28" s="140"/>
      <c r="F28" s="140"/>
      <c r="G28" s="140"/>
      <c r="H28" s="140"/>
      <c r="I28" s="140"/>
      <c r="J28" s="140"/>
      <c r="K28" s="140"/>
      <c r="L28" s="140"/>
      <c r="M28" s="140"/>
      <c r="N28" s="140"/>
      <c r="O28" s="140"/>
      <c r="P28" s="140"/>
      <c r="Q28" s="140"/>
      <c r="R28" s="140"/>
      <c r="S28" s="140"/>
      <c r="T28" s="140"/>
      <c r="U28" s="140"/>
      <c r="V28" s="140"/>
      <c r="W28" s="140"/>
      <c r="X28" s="140"/>
      <c r="Y28" s="129"/>
    </row>
    <row r="29" spans="1:25" ht="15" hidden="1" customHeight="1" x14ac:dyDescent="0.2">
      <c r="A29" s="125"/>
      <c r="B29" s="138"/>
      <c r="C29" s="139"/>
      <c r="D29" s="143"/>
      <c r="E29" s="140"/>
      <c r="F29" s="140"/>
      <c r="G29" s="140"/>
      <c r="H29" s="140"/>
      <c r="I29" s="140"/>
      <c r="J29" s="140"/>
      <c r="K29" s="140"/>
      <c r="L29" s="140"/>
      <c r="M29" s="140"/>
      <c r="N29" s="140"/>
      <c r="O29" s="140"/>
      <c r="P29" s="140"/>
      <c r="Q29" s="140"/>
      <c r="R29" s="140"/>
      <c r="S29" s="140"/>
      <c r="T29" s="140"/>
      <c r="U29" s="140"/>
      <c r="V29" s="140"/>
      <c r="W29" s="140"/>
      <c r="X29" s="140"/>
      <c r="Y29" s="129"/>
    </row>
    <row r="30" spans="1:25" ht="15" hidden="1" customHeight="1" x14ac:dyDescent="0.2">
      <c r="A30" s="125"/>
      <c r="B30" s="138"/>
      <c r="C30" s="139"/>
      <c r="D30" s="143"/>
      <c r="E30" s="140"/>
      <c r="F30" s="140"/>
      <c r="G30" s="140"/>
      <c r="H30" s="140"/>
      <c r="I30" s="140"/>
      <c r="J30" s="140"/>
      <c r="K30" s="140"/>
      <c r="L30" s="140"/>
      <c r="M30" s="140"/>
      <c r="N30" s="140"/>
      <c r="O30" s="140"/>
      <c r="P30" s="140"/>
      <c r="Q30" s="140"/>
      <c r="R30" s="140"/>
      <c r="S30" s="140"/>
      <c r="T30" s="140"/>
      <c r="U30" s="140"/>
      <c r="V30" s="140"/>
      <c r="W30" s="140"/>
      <c r="X30" s="140"/>
      <c r="Y30" s="129"/>
    </row>
    <row r="31" spans="1:25" ht="15" hidden="1" customHeight="1" x14ac:dyDescent="0.2">
      <c r="A31" s="125"/>
      <c r="B31" s="138"/>
      <c r="C31" s="139"/>
      <c r="D31" s="143"/>
      <c r="E31" s="140"/>
      <c r="F31" s="140"/>
      <c r="G31" s="140"/>
      <c r="H31" s="140"/>
      <c r="I31" s="140"/>
      <c r="J31" s="140"/>
      <c r="K31" s="140"/>
      <c r="L31" s="140"/>
      <c r="M31" s="140"/>
      <c r="N31" s="140"/>
      <c r="O31" s="140"/>
      <c r="P31" s="140"/>
      <c r="Q31" s="140"/>
      <c r="R31" s="140"/>
      <c r="S31" s="140"/>
      <c r="T31" s="140"/>
      <c r="U31" s="140"/>
      <c r="V31" s="140"/>
      <c r="W31" s="140"/>
      <c r="X31" s="140"/>
      <c r="Y31" s="129"/>
    </row>
    <row r="32" spans="1:25" ht="15" hidden="1" customHeight="1" x14ac:dyDescent="0.2">
      <c r="A32" s="125"/>
      <c r="B32" s="138"/>
      <c r="C32" s="139"/>
      <c r="D32" s="143"/>
      <c r="E32" s="140"/>
      <c r="F32" s="140"/>
      <c r="G32" s="140"/>
      <c r="H32" s="140"/>
      <c r="I32" s="140"/>
      <c r="J32" s="140"/>
      <c r="K32" s="140"/>
      <c r="L32" s="140"/>
      <c r="M32" s="140"/>
      <c r="N32" s="140"/>
      <c r="O32" s="140"/>
      <c r="P32" s="140"/>
      <c r="Q32" s="140"/>
      <c r="R32" s="140"/>
      <c r="S32" s="140"/>
      <c r="T32" s="140"/>
      <c r="U32" s="140"/>
      <c r="V32" s="140"/>
      <c r="W32" s="140"/>
      <c r="X32" s="140"/>
      <c r="Y32" s="129"/>
    </row>
    <row r="33" spans="1:25" ht="15" hidden="1" customHeight="1" x14ac:dyDescent="0.15">
      <c r="A33" s="125"/>
      <c r="B33" s="138"/>
      <c r="C33" s="139"/>
      <c r="D33" s="141"/>
      <c r="E33" s="142"/>
      <c r="F33" s="142"/>
      <c r="G33" s="142"/>
      <c r="H33" s="142"/>
      <c r="I33" s="142"/>
      <c r="J33" s="142"/>
      <c r="K33" s="142"/>
      <c r="L33" s="142"/>
      <c r="M33" s="142"/>
      <c r="N33" s="142"/>
      <c r="O33" s="142"/>
      <c r="P33" s="142"/>
      <c r="Q33" s="142"/>
      <c r="R33" s="142"/>
      <c r="S33" s="142"/>
      <c r="T33" s="142"/>
      <c r="U33" s="142"/>
      <c r="V33" s="142"/>
      <c r="W33" s="142"/>
      <c r="X33" s="142"/>
      <c r="Y33" s="129"/>
    </row>
    <row r="34" spans="1:25" ht="11.1" hidden="1" customHeight="1" x14ac:dyDescent="0.15">
      <c r="A34" s="125"/>
      <c r="B34" s="138"/>
      <c r="C34" s="139"/>
      <c r="D34" s="141"/>
      <c r="E34" s="142"/>
      <c r="F34" s="142"/>
      <c r="G34" s="142"/>
      <c r="H34" s="142"/>
      <c r="I34" s="142"/>
      <c r="J34" s="142"/>
      <c r="K34" s="142"/>
      <c r="L34" s="142"/>
      <c r="M34" s="142"/>
      <c r="N34" s="142"/>
      <c r="O34" s="142"/>
      <c r="P34" s="142"/>
      <c r="Q34" s="142"/>
      <c r="R34" s="142"/>
      <c r="S34" s="142"/>
      <c r="T34" s="142"/>
      <c r="U34" s="142"/>
      <c r="V34" s="142"/>
      <c r="W34" s="142"/>
      <c r="X34" s="142"/>
      <c r="Y34" s="129"/>
    </row>
    <row r="35" spans="1:25" ht="24" hidden="1" customHeight="1" x14ac:dyDescent="0.2">
      <c r="A35" s="125"/>
      <c r="B35" s="138"/>
      <c r="C35" s="139"/>
      <c r="D35" s="143"/>
      <c r="E35" s="640" t="s">
        <v>127</v>
      </c>
      <c r="F35" s="640"/>
      <c r="G35" s="640"/>
      <c r="H35" s="640"/>
      <c r="I35" s="640"/>
      <c r="J35" s="640"/>
      <c r="K35" s="640"/>
      <c r="L35" s="640"/>
      <c r="M35" s="640"/>
      <c r="N35" s="640"/>
      <c r="O35" s="640"/>
      <c r="P35" s="640"/>
      <c r="Q35" s="640"/>
      <c r="R35" s="640"/>
      <c r="S35" s="640"/>
      <c r="T35" s="640"/>
      <c r="U35" s="640"/>
      <c r="V35" s="640"/>
      <c r="W35" s="640"/>
      <c r="X35" s="640"/>
      <c r="Y35" s="129"/>
    </row>
    <row r="36" spans="1:25" ht="38.25" hidden="1" customHeight="1" x14ac:dyDescent="0.2">
      <c r="A36" s="125"/>
      <c r="B36" s="138"/>
      <c r="C36" s="139"/>
      <c r="D36" s="143"/>
      <c r="E36" s="640"/>
      <c r="F36" s="640"/>
      <c r="G36" s="640"/>
      <c r="H36" s="640"/>
      <c r="I36" s="640"/>
      <c r="J36" s="640"/>
      <c r="K36" s="640"/>
      <c r="L36" s="640"/>
      <c r="M36" s="640"/>
      <c r="N36" s="640"/>
      <c r="O36" s="640"/>
      <c r="P36" s="640"/>
      <c r="Q36" s="640"/>
      <c r="R36" s="640"/>
      <c r="S36" s="640"/>
      <c r="T36" s="640"/>
      <c r="U36" s="640"/>
      <c r="V36" s="640"/>
      <c r="W36" s="640"/>
      <c r="X36" s="640"/>
      <c r="Y36" s="129"/>
    </row>
    <row r="37" spans="1:25" ht="9.75" hidden="1" customHeight="1" x14ac:dyDescent="0.2">
      <c r="A37" s="125"/>
      <c r="B37" s="138"/>
      <c r="C37" s="139"/>
      <c r="D37" s="143"/>
      <c r="E37" s="640"/>
      <c r="F37" s="640"/>
      <c r="G37" s="640"/>
      <c r="H37" s="640"/>
      <c r="I37" s="640"/>
      <c r="J37" s="640"/>
      <c r="K37" s="640"/>
      <c r="L37" s="640"/>
      <c r="M37" s="640"/>
      <c r="N37" s="640"/>
      <c r="O37" s="640"/>
      <c r="P37" s="640"/>
      <c r="Q37" s="640"/>
      <c r="R37" s="640"/>
      <c r="S37" s="640"/>
      <c r="T37" s="640"/>
      <c r="U37" s="640"/>
      <c r="V37" s="640"/>
      <c r="W37" s="640"/>
      <c r="X37" s="640"/>
      <c r="Y37" s="129"/>
    </row>
    <row r="38" spans="1:25" ht="51" hidden="1" customHeight="1" x14ac:dyDescent="0.2">
      <c r="A38" s="125"/>
      <c r="B38" s="138"/>
      <c r="C38" s="139"/>
      <c r="D38" s="143"/>
      <c r="E38" s="640"/>
      <c r="F38" s="640"/>
      <c r="G38" s="640"/>
      <c r="H38" s="640"/>
      <c r="I38" s="640"/>
      <c r="J38" s="640"/>
      <c r="K38" s="640"/>
      <c r="L38" s="640"/>
      <c r="M38" s="640"/>
      <c r="N38" s="640"/>
      <c r="O38" s="640"/>
      <c r="P38" s="640"/>
      <c r="Q38" s="640"/>
      <c r="R38" s="640"/>
      <c r="S38" s="640"/>
      <c r="T38" s="640"/>
      <c r="U38" s="640"/>
      <c r="V38" s="640"/>
      <c r="W38" s="640"/>
      <c r="X38" s="640"/>
      <c r="Y38" s="129"/>
    </row>
    <row r="39" spans="1:25" ht="15" hidden="1" customHeight="1" x14ac:dyDescent="0.2">
      <c r="A39" s="125"/>
      <c r="B39" s="138"/>
      <c r="C39" s="139"/>
      <c r="D39" s="143"/>
      <c r="E39" s="640"/>
      <c r="F39" s="640"/>
      <c r="G39" s="640"/>
      <c r="H39" s="640"/>
      <c r="I39" s="640"/>
      <c r="J39" s="640"/>
      <c r="K39" s="640"/>
      <c r="L39" s="640"/>
      <c r="M39" s="640"/>
      <c r="N39" s="640"/>
      <c r="O39" s="640"/>
      <c r="P39" s="640"/>
      <c r="Q39" s="640"/>
      <c r="R39" s="640"/>
      <c r="S39" s="640"/>
      <c r="T39" s="640"/>
      <c r="U39" s="640"/>
      <c r="V39" s="640"/>
      <c r="W39" s="640"/>
      <c r="X39" s="640"/>
      <c r="Y39" s="129"/>
    </row>
    <row r="40" spans="1:25" ht="12" hidden="1" customHeight="1" x14ac:dyDescent="0.2">
      <c r="A40" s="125"/>
      <c r="B40" s="138"/>
      <c r="C40" s="139"/>
      <c r="D40" s="143"/>
      <c r="E40" s="651"/>
      <c r="F40" s="651"/>
      <c r="G40" s="651"/>
      <c r="H40" s="651"/>
      <c r="I40" s="651"/>
      <c r="J40" s="651"/>
      <c r="K40" s="651"/>
      <c r="L40" s="651"/>
      <c r="M40" s="651"/>
      <c r="N40" s="651"/>
      <c r="O40" s="651"/>
      <c r="P40" s="651"/>
      <c r="Q40" s="651"/>
      <c r="R40" s="651"/>
      <c r="S40" s="651"/>
      <c r="T40" s="651"/>
      <c r="U40" s="651"/>
      <c r="V40" s="651"/>
      <c r="W40" s="651"/>
      <c r="X40" s="651"/>
      <c r="Y40" s="129"/>
    </row>
    <row r="41" spans="1:25" ht="15.95" hidden="1" customHeight="1" x14ac:dyDescent="0.2">
      <c r="A41" s="125"/>
      <c r="B41" s="138"/>
      <c r="C41" s="139"/>
      <c r="D41" s="143"/>
      <c r="E41" s="652"/>
      <c r="F41" s="652"/>
      <c r="G41" s="652"/>
      <c r="H41" s="652"/>
      <c r="I41" s="652"/>
      <c r="J41" s="652"/>
      <c r="K41" s="652"/>
      <c r="L41" s="652"/>
      <c r="M41" s="652"/>
      <c r="N41" s="652"/>
      <c r="O41" s="652"/>
      <c r="P41" s="652"/>
      <c r="Q41" s="652"/>
      <c r="R41" s="652"/>
      <c r="S41" s="652"/>
      <c r="T41" s="652"/>
      <c r="U41" s="652"/>
      <c r="V41" s="652"/>
      <c r="W41" s="652"/>
      <c r="X41" s="652"/>
      <c r="Y41" s="129"/>
    </row>
    <row r="42" spans="1:25" ht="15.95" hidden="1" customHeight="1" x14ac:dyDescent="0.2">
      <c r="A42" s="125"/>
      <c r="B42" s="138"/>
      <c r="C42" s="139"/>
      <c r="D42" s="143"/>
      <c r="E42" s="652"/>
      <c r="F42" s="652"/>
      <c r="G42" s="652"/>
      <c r="H42" s="652"/>
      <c r="I42" s="652"/>
      <c r="J42" s="652"/>
      <c r="K42" s="652"/>
      <c r="L42" s="652"/>
      <c r="M42" s="652"/>
      <c r="N42" s="652"/>
      <c r="O42" s="652"/>
      <c r="P42" s="652"/>
      <c r="Q42" s="652"/>
      <c r="R42" s="652"/>
      <c r="S42" s="652"/>
      <c r="T42" s="652"/>
      <c r="U42" s="652"/>
      <c r="V42" s="652"/>
      <c r="W42" s="652"/>
      <c r="X42" s="652"/>
      <c r="Y42" s="129"/>
    </row>
    <row r="43" spans="1:25" ht="15.95" hidden="1" customHeight="1" x14ac:dyDescent="0.2">
      <c r="A43" s="125"/>
      <c r="B43" s="138"/>
      <c r="C43" s="139"/>
      <c r="D43" s="143"/>
      <c r="E43" s="652"/>
      <c r="F43" s="652"/>
      <c r="G43" s="652"/>
      <c r="H43" s="652"/>
      <c r="I43" s="652"/>
      <c r="J43" s="652"/>
      <c r="K43" s="652"/>
      <c r="L43" s="652"/>
      <c r="M43" s="652"/>
      <c r="N43" s="652"/>
      <c r="O43" s="652"/>
      <c r="P43" s="652"/>
      <c r="Q43" s="652"/>
      <c r="R43" s="652"/>
      <c r="S43" s="652"/>
      <c r="T43" s="652"/>
      <c r="U43" s="652"/>
      <c r="V43" s="652"/>
      <c r="W43" s="652"/>
      <c r="X43" s="652"/>
      <c r="Y43" s="129"/>
    </row>
    <row r="44" spans="1:25" ht="15.95" hidden="1" customHeight="1" x14ac:dyDescent="0.15">
      <c r="A44" s="125"/>
      <c r="B44" s="138"/>
      <c r="C44" s="139"/>
      <c r="D44" s="141"/>
      <c r="E44" s="652"/>
      <c r="F44" s="652"/>
      <c r="G44" s="652"/>
      <c r="H44" s="652"/>
      <c r="I44" s="652"/>
      <c r="J44" s="652"/>
      <c r="K44" s="652"/>
      <c r="L44" s="652"/>
      <c r="M44" s="652"/>
      <c r="N44" s="652"/>
      <c r="O44" s="652"/>
      <c r="P44" s="652"/>
      <c r="Q44" s="652"/>
      <c r="R44" s="652"/>
      <c r="S44" s="652"/>
      <c r="T44" s="652"/>
      <c r="U44" s="652"/>
      <c r="V44" s="652"/>
      <c r="W44" s="652"/>
      <c r="X44" s="652"/>
      <c r="Y44" s="129"/>
    </row>
    <row r="45" spans="1:25" ht="18" hidden="1" customHeight="1" x14ac:dyDescent="0.15">
      <c r="A45" s="125"/>
      <c r="B45" s="138"/>
      <c r="C45" s="139"/>
      <c r="D45" s="141"/>
      <c r="E45" s="652"/>
      <c r="F45" s="652"/>
      <c r="G45" s="652"/>
      <c r="H45" s="652"/>
      <c r="I45" s="652"/>
      <c r="J45" s="652"/>
      <c r="K45" s="652"/>
      <c r="L45" s="652"/>
      <c r="M45" s="652"/>
      <c r="N45" s="652"/>
      <c r="O45" s="652"/>
      <c r="P45" s="652"/>
      <c r="Q45" s="652"/>
      <c r="R45" s="652"/>
      <c r="S45" s="652"/>
      <c r="T45" s="652"/>
      <c r="U45" s="652"/>
      <c r="V45" s="652"/>
      <c r="W45" s="652"/>
      <c r="X45" s="652"/>
      <c r="Y45" s="129"/>
    </row>
    <row r="46" spans="1:25" ht="24" hidden="1" customHeight="1" x14ac:dyDescent="0.2">
      <c r="A46" s="125"/>
      <c r="B46" s="138"/>
      <c r="C46" s="139"/>
      <c r="D46" s="143"/>
      <c r="E46" s="640" t="s">
        <v>65</v>
      </c>
      <c r="F46" s="640"/>
      <c r="G46" s="640"/>
      <c r="H46" s="640"/>
      <c r="I46" s="640"/>
      <c r="J46" s="640"/>
      <c r="K46" s="640"/>
      <c r="L46" s="640"/>
      <c r="M46" s="640"/>
      <c r="N46" s="640"/>
      <c r="O46" s="640"/>
      <c r="P46" s="640"/>
      <c r="Q46" s="640"/>
      <c r="R46" s="640"/>
      <c r="S46" s="640"/>
      <c r="T46" s="640"/>
      <c r="U46" s="640"/>
      <c r="V46" s="640"/>
      <c r="W46" s="640"/>
      <c r="X46" s="640"/>
      <c r="Y46" s="129"/>
    </row>
    <row r="47" spans="1:25" ht="37.5" hidden="1" customHeight="1" x14ac:dyDescent="0.2">
      <c r="A47" s="125"/>
      <c r="B47" s="138"/>
      <c r="C47" s="139"/>
      <c r="D47" s="143"/>
      <c r="E47" s="640"/>
      <c r="F47" s="640"/>
      <c r="G47" s="640"/>
      <c r="H47" s="640"/>
      <c r="I47" s="640"/>
      <c r="J47" s="640"/>
      <c r="K47" s="640"/>
      <c r="L47" s="640"/>
      <c r="M47" s="640"/>
      <c r="N47" s="640"/>
      <c r="O47" s="640"/>
      <c r="P47" s="640"/>
      <c r="Q47" s="640"/>
      <c r="R47" s="640"/>
      <c r="S47" s="640"/>
      <c r="T47" s="640"/>
      <c r="U47" s="640"/>
      <c r="V47" s="640"/>
      <c r="W47" s="640"/>
      <c r="X47" s="640"/>
      <c r="Y47" s="129"/>
    </row>
    <row r="48" spans="1:25" ht="24" hidden="1" customHeight="1" x14ac:dyDescent="0.2">
      <c r="A48" s="125"/>
      <c r="B48" s="138"/>
      <c r="C48" s="139"/>
      <c r="D48" s="143"/>
      <c r="E48" s="640"/>
      <c r="F48" s="640"/>
      <c r="G48" s="640"/>
      <c r="H48" s="640"/>
      <c r="I48" s="640"/>
      <c r="J48" s="640"/>
      <c r="K48" s="640"/>
      <c r="L48" s="640"/>
      <c r="M48" s="640"/>
      <c r="N48" s="640"/>
      <c r="O48" s="640"/>
      <c r="P48" s="640"/>
      <c r="Q48" s="640"/>
      <c r="R48" s="640"/>
      <c r="S48" s="640"/>
      <c r="T48" s="640"/>
      <c r="U48" s="640"/>
      <c r="V48" s="640"/>
      <c r="W48" s="640"/>
      <c r="X48" s="640"/>
      <c r="Y48" s="129"/>
    </row>
    <row r="49" spans="1:25" ht="51" hidden="1" customHeight="1" x14ac:dyDescent="0.2">
      <c r="A49" s="125"/>
      <c r="B49" s="138"/>
      <c r="C49" s="139"/>
      <c r="D49" s="143"/>
      <c r="E49" s="640"/>
      <c r="F49" s="640"/>
      <c r="G49" s="640"/>
      <c r="H49" s="640"/>
      <c r="I49" s="640"/>
      <c r="J49" s="640"/>
      <c r="K49" s="640"/>
      <c r="L49" s="640"/>
      <c r="M49" s="640"/>
      <c r="N49" s="640"/>
      <c r="O49" s="640"/>
      <c r="P49" s="640"/>
      <c r="Q49" s="640"/>
      <c r="R49" s="640"/>
      <c r="S49" s="640"/>
      <c r="T49" s="640"/>
      <c r="U49" s="640"/>
      <c r="V49" s="640"/>
      <c r="W49" s="640"/>
      <c r="X49" s="640"/>
      <c r="Y49" s="129"/>
    </row>
    <row r="50" spans="1:25" ht="12" hidden="1" customHeight="1" x14ac:dyDescent="0.2">
      <c r="A50" s="125"/>
      <c r="B50" s="138"/>
      <c r="C50" s="139"/>
      <c r="D50" s="143"/>
      <c r="E50" s="640"/>
      <c r="F50" s="640"/>
      <c r="G50" s="640"/>
      <c r="H50" s="640"/>
      <c r="I50" s="640"/>
      <c r="J50" s="640"/>
      <c r="K50" s="640"/>
      <c r="L50" s="640"/>
      <c r="M50" s="640"/>
      <c r="N50" s="640"/>
      <c r="O50" s="640"/>
      <c r="P50" s="640"/>
      <c r="Q50" s="640"/>
      <c r="R50" s="640"/>
      <c r="S50" s="640"/>
      <c r="T50" s="640"/>
      <c r="U50" s="640"/>
      <c r="V50" s="640"/>
      <c r="W50" s="640"/>
      <c r="X50" s="640"/>
      <c r="Y50" s="129"/>
    </row>
    <row r="51" spans="1:25" ht="12" hidden="1" customHeight="1" x14ac:dyDescent="0.2">
      <c r="A51" s="125"/>
      <c r="B51" s="138"/>
      <c r="C51" s="139"/>
      <c r="D51" s="143"/>
      <c r="E51" s="640"/>
      <c r="F51" s="640"/>
      <c r="G51" s="640"/>
      <c r="H51" s="640"/>
      <c r="I51" s="640"/>
      <c r="J51" s="640"/>
      <c r="K51" s="640"/>
      <c r="L51" s="640"/>
      <c r="M51" s="640"/>
      <c r="N51" s="640"/>
      <c r="O51" s="640"/>
      <c r="P51" s="640"/>
      <c r="Q51" s="640"/>
      <c r="R51" s="640"/>
      <c r="S51" s="640"/>
      <c r="T51" s="640"/>
      <c r="U51" s="640"/>
      <c r="V51" s="640"/>
      <c r="W51" s="640"/>
      <c r="X51" s="640"/>
      <c r="Y51" s="129"/>
    </row>
    <row r="52" spans="1:25" ht="12" hidden="1" customHeight="1" x14ac:dyDescent="0.2">
      <c r="A52" s="125"/>
      <c r="B52" s="138"/>
      <c r="C52" s="139"/>
      <c r="D52" s="143"/>
      <c r="E52" s="640"/>
      <c r="F52" s="640"/>
      <c r="G52" s="640"/>
      <c r="H52" s="640"/>
      <c r="I52" s="640"/>
      <c r="J52" s="640"/>
      <c r="K52" s="640"/>
      <c r="L52" s="640"/>
      <c r="M52" s="640"/>
      <c r="N52" s="640"/>
      <c r="O52" s="640"/>
      <c r="P52" s="640"/>
      <c r="Q52" s="640"/>
      <c r="R52" s="640"/>
      <c r="S52" s="640"/>
      <c r="T52" s="640"/>
      <c r="U52" s="640"/>
      <c r="V52" s="640"/>
      <c r="W52" s="640"/>
      <c r="X52" s="640"/>
      <c r="Y52" s="129"/>
    </row>
    <row r="53" spans="1:25" ht="12" hidden="1" customHeight="1" x14ac:dyDescent="0.2">
      <c r="A53" s="125"/>
      <c r="B53" s="138"/>
      <c r="C53" s="139"/>
      <c r="D53" s="143"/>
      <c r="E53" s="640"/>
      <c r="F53" s="640"/>
      <c r="G53" s="640"/>
      <c r="H53" s="640"/>
      <c r="I53" s="640"/>
      <c r="J53" s="640"/>
      <c r="K53" s="640"/>
      <c r="L53" s="640"/>
      <c r="M53" s="640"/>
      <c r="N53" s="640"/>
      <c r="O53" s="640"/>
      <c r="P53" s="640"/>
      <c r="Q53" s="640"/>
      <c r="R53" s="640"/>
      <c r="S53" s="640"/>
      <c r="T53" s="640"/>
      <c r="U53" s="640"/>
      <c r="V53" s="640"/>
      <c r="W53" s="640"/>
      <c r="X53" s="640"/>
      <c r="Y53" s="129"/>
    </row>
    <row r="54" spans="1:25" ht="12" hidden="1" customHeight="1" x14ac:dyDescent="0.2">
      <c r="A54" s="125"/>
      <c r="B54" s="138"/>
      <c r="C54" s="139"/>
      <c r="D54" s="143"/>
      <c r="E54" s="640"/>
      <c r="F54" s="640"/>
      <c r="G54" s="640"/>
      <c r="H54" s="640"/>
      <c r="I54" s="640"/>
      <c r="J54" s="640"/>
      <c r="K54" s="640"/>
      <c r="L54" s="640"/>
      <c r="M54" s="640"/>
      <c r="N54" s="640"/>
      <c r="O54" s="640"/>
      <c r="P54" s="640"/>
      <c r="Q54" s="640"/>
      <c r="R54" s="640"/>
      <c r="S54" s="640"/>
      <c r="T54" s="640"/>
      <c r="U54" s="640"/>
      <c r="V54" s="640"/>
      <c r="W54" s="640"/>
      <c r="X54" s="640"/>
      <c r="Y54" s="129"/>
    </row>
    <row r="55" spans="1:25" ht="12" hidden="1" customHeight="1" x14ac:dyDescent="0.2">
      <c r="A55" s="125"/>
      <c r="B55" s="138"/>
      <c r="C55" s="139"/>
      <c r="D55" s="143"/>
      <c r="E55" s="640"/>
      <c r="F55" s="640"/>
      <c r="G55" s="640"/>
      <c r="H55" s="640"/>
      <c r="I55" s="640"/>
      <c r="J55" s="640"/>
      <c r="K55" s="640"/>
      <c r="L55" s="640"/>
      <c r="M55" s="640"/>
      <c r="N55" s="640"/>
      <c r="O55" s="640"/>
      <c r="P55" s="640"/>
      <c r="Q55" s="640"/>
      <c r="R55" s="640"/>
      <c r="S55" s="640"/>
      <c r="T55" s="640"/>
      <c r="U55" s="640"/>
      <c r="V55" s="640"/>
      <c r="W55" s="640"/>
      <c r="X55" s="640"/>
      <c r="Y55" s="129"/>
    </row>
    <row r="56" spans="1:25" ht="12" hidden="1" customHeight="1" x14ac:dyDescent="0.15">
      <c r="A56" s="125"/>
      <c r="B56" s="138"/>
      <c r="C56" s="139"/>
      <c r="D56" s="141"/>
      <c r="E56" s="640"/>
      <c r="F56" s="640"/>
      <c r="G56" s="640"/>
      <c r="H56" s="640"/>
      <c r="I56" s="640"/>
      <c r="J56" s="640"/>
      <c r="K56" s="640"/>
      <c r="L56" s="640"/>
      <c r="M56" s="640"/>
      <c r="N56" s="640"/>
      <c r="O56" s="640"/>
      <c r="P56" s="640"/>
      <c r="Q56" s="640"/>
      <c r="R56" s="640"/>
      <c r="S56" s="640"/>
      <c r="T56" s="640"/>
      <c r="U56" s="640"/>
      <c r="V56" s="640"/>
      <c r="W56" s="640"/>
      <c r="X56" s="640"/>
      <c r="Y56" s="129"/>
    </row>
    <row r="57" spans="1:25" ht="11.1" hidden="1" customHeight="1" x14ac:dyDescent="0.15">
      <c r="A57" s="125"/>
      <c r="B57" s="138"/>
      <c r="C57" s="139"/>
      <c r="D57" s="141"/>
      <c r="E57" s="640"/>
      <c r="F57" s="640"/>
      <c r="G57" s="640"/>
      <c r="H57" s="640"/>
      <c r="I57" s="640"/>
      <c r="J57" s="640"/>
      <c r="K57" s="640"/>
      <c r="L57" s="640"/>
      <c r="M57" s="640"/>
      <c r="N57" s="640"/>
      <c r="O57" s="640"/>
      <c r="P57" s="640"/>
      <c r="Q57" s="640"/>
      <c r="R57" s="640"/>
      <c r="S57" s="640"/>
      <c r="T57" s="640"/>
      <c r="U57" s="640"/>
      <c r="V57" s="640"/>
      <c r="W57" s="640"/>
      <c r="X57" s="640"/>
      <c r="Y57" s="129"/>
    </row>
    <row r="58" spans="1:25" ht="15" hidden="1" customHeight="1" x14ac:dyDescent="0.2">
      <c r="A58" s="125"/>
      <c r="B58" s="138"/>
      <c r="C58" s="139"/>
      <c r="D58" s="143"/>
      <c r="E58" s="660" t="s">
        <v>218</v>
      </c>
      <c r="F58" s="660"/>
      <c r="G58" s="660"/>
      <c r="H58" s="660"/>
      <c r="I58" s="660"/>
      <c r="J58" s="660"/>
      <c r="K58" s="660"/>
      <c r="L58" s="660"/>
      <c r="M58" s="660"/>
      <c r="N58" s="660"/>
      <c r="O58" s="660"/>
      <c r="P58" s="660"/>
      <c r="Q58" s="660"/>
      <c r="R58" s="660"/>
      <c r="S58" s="660"/>
      <c r="T58" s="660"/>
      <c r="U58" s="660"/>
      <c r="V58" s="264"/>
      <c r="W58" s="264"/>
      <c r="X58" s="264"/>
      <c r="Y58" s="129"/>
    </row>
    <row r="59" spans="1:25" ht="15" hidden="1" customHeight="1" x14ac:dyDescent="0.2">
      <c r="A59" s="125"/>
      <c r="B59" s="138"/>
      <c r="C59" s="139"/>
      <c r="D59" s="143"/>
      <c r="E59" s="654"/>
      <c r="F59" s="654"/>
      <c r="G59" s="654"/>
      <c r="H59" s="655"/>
      <c r="I59" s="655"/>
      <c r="J59" s="655"/>
      <c r="K59" s="655"/>
      <c r="L59" s="655"/>
      <c r="M59" s="655"/>
      <c r="N59" s="655"/>
      <c r="O59" s="655"/>
      <c r="P59" s="655"/>
      <c r="Q59" s="655"/>
      <c r="R59" s="655"/>
      <c r="S59" s="655"/>
      <c r="T59" s="655"/>
      <c r="U59" s="655"/>
      <c r="V59" s="655"/>
      <c r="W59" s="655"/>
      <c r="X59" s="655"/>
      <c r="Y59" s="129"/>
    </row>
    <row r="60" spans="1:25" ht="15" hidden="1" customHeight="1" x14ac:dyDescent="0.2">
      <c r="A60" s="125"/>
      <c r="B60" s="138"/>
      <c r="C60" s="139"/>
      <c r="D60" s="143"/>
      <c r="E60" s="656"/>
      <c r="F60" s="657"/>
      <c r="G60" s="658"/>
      <c r="H60" s="55"/>
      <c r="I60" s="55"/>
      <c r="J60" s="55"/>
      <c r="K60" s="55"/>
      <c r="L60" s="55"/>
      <c r="M60" s="55"/>
      <c r="N60" s="55"/>
      <c r="O60" s="55"/>
      <c r="P60" s="55"/>
      <c r="Q60" s="55"/>
      <c r="R60" s="55"/>
      <c r="S60" s="55"/>
      <c r="T60" s="55"/>
      <c r="U60" s="55"/>
      <c r="V60" s="55"/>
      <c r="W60" s="55"/>
      <c r="X60" s="55"/>
      <c r="Y60" s="129"/>
    </row>
    <row r="61" spans="1:25" ht="21" hidden="1" customHeight="1" x14ac:dyDescent="0.2">
      <c r="A61" s="125"/>
      <c r="B61" s="138"/>
      <c r="C61" s="139"/>
      <c r="D61" s="143"/>
      <c r="E61" s="44"/>
      <c r="F61" s="42"/>
      <c r="G61" s="43"/>
      <c r="H61" s="661"/>
      <c r="I61" s="661"/>
      <c r="J61" s="661"/>
      <c r="K61" s="661"/>
      <c r="L61" s="661"/>
      <c r="M61" s="661"/>
      <c r="N61" s="661"/>
      <c r="O61" s="661"/>
      <c r="P61" s="661"/>
      <c r="Q61" s="661"/>
      <c r="R61" s="661"/>
      <c r="S61" s="661"/>
      <c r="T61" s="661"/>
      <c r="U61" s="661"/>
      <c r="V61" s="661"/>
      <c r="W61" s="661"/>
      <c r="X61" s="661"/>
      <c r="Y61" s="129"/>
    </row>
    <row r="62" spans="1:25" ht="21" hidden="1" customHeight="1" x14ac:dyDescent="0.2">
      <c r="A62" s="125"/>
      <c r="B62" s="138"/>
      <c r="C62" s="139"/>
      <c r="D62" s="143"/>
      <c r="E62" s="140"/>
      <c r="F62" s="140"/>
      <c r="G62" s="140"/>
      <c r="H62" s="140"/>
      <c r="I62" s="140"/>
      <c r="J62" s="140"/>
      <c r="K62" s="140"/>
      <c r="L62" s="140"/>
      <c r="M62" s="140"/>
      <c r="N62" s="140"/>
      <c r="O62" s="140"/>
      <c r="P62" s="140"/>
      <c r="Q62" s="140"/>
      <c r="R62" s="140"/>
      <c r="S62" s="140"/>
      <c r="T62" s="140"/>
      <c r="U62" s="140"/>
      <c r="V62" s="140"/>
      <c r="W62" s="140"/>
      <c r="X62" s="140"/>
      <c r="Y62" s="129"/>
    </row>
    <row r="63" spans="1:25" ht="21" hidden="1" customHeight="1" x14ac:dyDescent="0.2">
      <c r="A63" s="125"/>
      <c r="B63" s="138"/>
      <c r="C63" s="139"/>
      <c r="D63" s="143"/>
      <c r="E63" s="140"/>
      <c r="F63" s="140"/>
      <c r="G63" s="140"/>
      <c r="H63" s="140"/>
      <c r="I63" s="140"/>
      <c r="J63" s="140"/>
      <c r="K63" s="140"/>
      <c r="L63" s="140"/>
      <c r="M63" s="140"/>
      <c r="N63" s="140"/>
      <c r="O63" s="140"/>
      <c r="P63" s="140"/>
      <c r="Q63" s="140"/>
      <c r="R63" s="140"/>
      <c r="S63" s="140"/>
      <c r="T63" s="140"/>
      <c r="U63" s="140"/>
      <c r="V63" s="140"/>
      <c r="W63" s="140"/>
      <c r="X63" s="140"/>
      <c r="Y63" s="129"/>
    </row>
    <row r="64" spans="1:25" ht="21" hidden="1" customHeight="1" x14ac:dyDescent="0.2">
      <c r="A64" s="125"/>
      <c r="B64" s="138"/>
      <c r="C64" s="139"/>
      <c r="D64" s="143"/>
      <c r="E64" s="140"/>
      <c r="F64" s="140"/>
      <c r="G64" s="140"/>
      <c r="H64" s="140"/>
      <c r="I64" s="140"/>
      <c r="J64" s="140"/>
      <c r="K64" s="140"/>
      <c r="L64" s="140"/>
      <c r="M64" s="140"/>
      <c r="N64" s="140"/>
      <c r="O64" s="140"/>
      <c r="P64" s="140"/>
      <c r="Q64" s="140"/>
      <c r="R64" s="140"/>
      <c r="S64" s="140"/>
      <c r="T64" s="140"/>
      <c r="U64" s="140"/>
      <c r="V64" s="140"/>
      <c r="W64" s="140"/>
      <c r="X64" s="140"/>
      <c r="Y64" s="129"/>
    </row>
    <row r="65" spans="1:25" ht="21" hidden="1" customHeight="1" x14ac:dyDescent="0.2">
      <c r="A65" s="125"/>
      <c r="B65" s="138"/>
      <c r="C65" s="139"/>
      <c r="D65" s="143"/>
      <c r="E65" s="140"/>
      <c r="F65" s="140"/>
      <c r="G65" s="140"/>
      <c r="H65" s="140"/>
      <c r="I65" s="140"/>
      <c r="J65" s="140"/>
      <c r="K65" s="140"/>
      <c r="L65" s="140"/>
      <c r="M65" s="140"/>
      <c r="N65" s="140"/>
      <c r="O65" s="140"/>
      <c r="P65" s="140"/>
      <c r="Q65" s="140"/>
      <c r="R65" s="140"/>
      <c r="S65" s="140"/>
      <c r="T65" s="140"/>
      <c r="U65" s="140"/>
      <c r="V65" s="140"/>
      <c r="W65" s="140"/>
      <c r="X65" s="140"/>
      <c r="Y65" s="129"/>
    </row>
    <row r="66" spans="1:25" ht="21" hidden="1" customHeight="1" x14ac:dyDescent="0.2">
      <c r="A66" s="125"/>
      <c r="B66" s="138"/>
      <c r="C66" s="139"/>
      <c r="D66" s="143"/>
      <c r="E66" s="140"/>
      <c r="F66" s="140"/>
      <c r="G66" s="140"/>
      <c r="H66" s="140"/>
      <c r="I66" s="140"/>
      <c r="J66" s="140"/>
      <c r="K66" s="140"/>
      <c r="L66" s="140"/>
      <c r="M66" s="140"/>
      <c r="N66" s="140"/>
      <c r="O66" s="140"/>
      <c r="P66" s="140"/>
      <c r="Q66" s="140"/>
      <c r="R66" s="140"/>
      <c r="S66" s="140"/>
      <c r="T66" s="140"/>
      <c r="U66" s="140"/>
      <c r="V66" s="140"/>
      <c r="W66" s="140"/>
      <c r="X66" s="140"/>
      <c r="Y66" s="129"/>
    </row>
    <row r="67" spans="1:25" ht="21" hidden="1" customHeight="1" x14ac:dyDescent="0.2">
      <c r="A67" s="125"/>
      <c r="B67" s="138"/>
      <c r="C67" s="139"/>
      <c r="D67" s="143"/>
      <c r="E67" s="140"/>
      <c r="F67" s="140"/>
      <c r="G67" s="140"/>
      <c r="H67" s="140"/>
      <c r="I67" s="140"/>
      <c r="J67" s="140"/>
      <c r="K67" s="140"/>
      <c r="L67" s="140"/>
      <c r="M67" s="140"/>
      <c r="N67" s="140"/>
      <c r="O67" s="140"/>
      <c r="P67" s="140"/>
      <c r="Q67" s="140"/>
      <c r="R67" s="140"/>
      <c r="S67" s="140"/>
      <c r="T67" s="140"/>
      <c r="U67" s="140"/>
      <c r="V67" s="140"/>
      <c r="W67" s="140"/>
      <c r="X67" s="140"/>
      <c r="Y67" s="129"/>
    </row>
    <row r="68" spans="1:25" ht="21" hidden="1" customHeight="1" x14ac:dyDescent="0.15">
      <c r="A68" s="125"/>
      <c r="B68" s="138"/>
      <c r="C68" s="139"/>
      <c r="D68" s="141"/>
      <c r="E68" s="142"/>
      <c r="F68" s="142"/>
      <c r="G68" s="142"/>
      <c r="H68" s="142"/>
      <c r="I68" s="142"/>
      <c r="J68" s="142"/>
      <c r="K68" s="142"/>
      <c r="L68" s="142"/>
      <c r="M68" s="142"/>
      <c r="N68" s="142"/>
      <c r="O68" s="142"/>
      <c r="P68" s="142"/>
      <c r="Q68" s="142"/>
      <c r="R68" s="142"/>
      <c r="S68" s="142"/>
      <c r="T68" s="142"/>
      <c r="U68" s="142"/>
      <c r="V68" s="142"/>
      <c r="W68" s="142"/>
      <c r="X68" s="142"/>
      <c r="Y68" s="129"/>
    </row>
    <row r="69" spans="1:25" ht="18" hidden="1" customHeight="1" x14ac:dyDescent="0.15">
      <c r="A69" s="125"/>
      <c r="B69" s="138"/>
      <c r="C69" s="139"/>
      <c r="D69" s="141"/>
      <c r="E69" s="142"/>
      <c r="F69" s="142"/>
      <c r="G69" s="142"/>
      <c r="H69" s="142"/>
      <c r="I69" s="142"/>
      <c r="J69" s="142"/>
      <c r="K69" s="142"/>
      <c r="L69" s="142"/>
      <c r="M69" s="142"/>
      <c r="N69" s="142"/>
      <c r="O69" s="142"/>
      <c r="P69" s="142"/>
      <c r="Q69" s="142"/>
      <c r="R69" s="142"/>
      <c r="S69" s="142"/>
      <c r="T69" s="142"/>
      <c r="U69" s="142"/>
      <c r="V69" s="142"/>
      <c r="W69" s="142"/>
      <c r="X69" s="142"/>
      <c r="Y69" s="129"/>
    </row>
    <row r="70" spans="1:25" ht="15" hidden="1" x14ac:dyDescent="0.2">
      <c r="A70" s="125"/>
      <c r="B70" s="138"/>
      <c r="C70" s="139"/>
      <c r="D70" s="143"/>
      <c r="E70" s="660" t="s">
        <v>219</v>
      </c>
      <c r="F70" s="660"/>
      <c r="G70" s="660"/>
      <c r="H70" s="660"/>
      <c r="I70" s="660"/>
      <c r="J70" s="660"/>
      <c r="K70" s="660"/>
      <c r="L70" s="660"/>
      <c r="M70" s="660"/>
      <c r="N70" s="660"/>
      <c r="O70" s="660"/>
      <c r="P70" s="660"/>
      <c r="Q70" s="660"/>
      <c r="R70" s="660"/>
      <c r="S70" s="660"/>
      <c r="T70" s="660"/>
      <c r="U70" s="262"/>
      <c r="V70" s="262"/>
      <c r="W70" s="262"/>
      <c r="X70" s="262"/>
      <c r="Y70" s="129"/>
    </row>
    <row r="71" spans="1:25" ht="15" hidden="1" x14ac:dyDescent="0.2">
      <c r="A71" s="125"/>
      <c r="B71" s="138"/>
      <c r="C71" s="139"/>
      <c r="D71" s="143"/>
      <c r="E71" s="660" t="s">
        <v>220</v>
      </c>
      <c r="F71" s="660"/>
      <c r="G71" s="660"/>
      <c r="H71" s="660"/>
      <c r="I71" s="660"/>
      <c r="J71" s="660"/>
      <c r="K71" s="660"/>
      <c r="L71" s="660"/>
      <c r="M71" s="660"/>
      <c r="N71" s="660"/>
      <c r="O71" s="660"/>
      <c r="P71" s="660"/>
      <c r="Q71" s="660"/>
      <c r="R71" s="660"/>
      <c r="S71" s="660"/>
      <c r="T71" s="660"/>
      <c r="U71" s="263"/>
      <c r="V71" s="263"/>
      <c r="W71" s="263"/>
      <c r="X71" s="263"/>
      <c r="Y71" s="129"/>
    </row>
    <row r="72" spans="1:25" ht="27" hidden="1" customHeight="1" x14ac:dyDescent="0.2">
      <c r="A72" s="125"/>
      <c r="B72" s="138"/>
      <c r="C72" s="139"/>
      <c r="D72" s="143"/>
      <c r="E72" s="144"/>
      <c r="F72" s="659"/>
      <c r="G72" s="659"/>
      <c r="H72" s="659"/>
      <c r="I72" s="659"/>
      <c r="J72" s="659"/>
      <c r="K72" s="659"/>
      <c r="L72" s="659"/>
      <c r="M72" s="659"/>
      <c r="N72" s="659"/>
      <c r="O72" s="659"/>
      <c r="P72" s="659"/>
      <c r="Q72" s="659"/>
      <c r="R72" s="659"/>
      <c r="S72" s="659"/>
      <c r="T72" s="659"/>
      <c r="U72" s="659"/>
      <c r="V72" s="659"/>
      <c r="W72" s="659"/>
      <c r="X72" s="659"/>
      <c r="Y72" s="129"/>
    </row>
    <row r="73" spans="1:25" ht="52.5" hidden="1" customHeight="1" x14ac:dyDescent="0.2">
      <c r="A73" s="125"/>
      <c r="B73" s="138"/>
      <c r="C73" s="139"/>
      <c r="D73" s="143"/>
      <c r="E73" s="144"/>
      <c r="F73" s="659"/>
      <c r="G73" s="659"/>
      <c r="H73" s="659"/>
      <c r="I73" s="659"/>
      <c r="J73" s="659"/>
      <c r="K73" s="659"/>
      <c r="L73" s="659"/>
      <c r="M73" s="659"/>
      <c r="N73" s="659"/>
      <c r="O73" s="659"/>
      <c r="P73" s="659"/>
      <c r="Q73" s="659"/>
      <c r="R73" s="659"/>
      <c r="S73" s="659"/>
      <c r="T73" s="659"/>
      <c r="U73" s="659"/>
      <c r="V73" s="659"/>
      <c r="W73" s="659"/>
      <c r="X73" s="659"/>
      <c r="Y73" s="129"/>
    </row>
    <row r="74" spans="1:25" ht="8.1" hidden="1" customHeight="1" x14ac:dyDescent="0.2">
      <c r="A74" s="125"/>
      <c r="B74" s="138"/>
      <c r="C74" s="139"/>
      <c r="D74" s="143"/>
      <c r="E74" s="144"/>
      <c r="F74" s="663"/>
      <c r="G74" s="663"/>
      <c r="H74" s="663"/>
      <c r="I74" s="663"/>
      <c r="J74" s="663"/>
      <c r="K74" s="663"/>
      <c r="L74" s="663"/>
      <c r="M74" s="663"/>
      <c r="N74" s="663"/>
      <c r="O74" s="663"/>
      <c r="P74" s="663"/>
      <c r="Q74" s="663"/>
      <c r="R74" s="663"/>
      <c r="S74" s="663"/>
      <c r="T74" s="663"/>
      <c r="U74" s="663"/>
      <c r="V74" s="663"/>
      <c r="W74" s="663"/>
      <c r="X74" s="663"/>
      <c r="Y74" s="129"/>
    </row>
    <row r="75" spans="1:25" ht="14.25" hidden="1" customHeight="1" x14ac:dyDescent="0.2">
      <c r="A75" s="125"/>
      <c r="B75" s="138"/>
      <c r="C75" s="139"/>
      <c r="D75" s="143"/>
      <c r="E75" s="664"/>
      <c r="F75" s="664"/>
      <c r="G75" s="664"/>
      <c r="H75" s="664"/>
      <c r="I75" s="664"/>
      <c r="J75" s="664"/>
      <c r="K75" s="664"/>
      <c r="L75" s="664"/>
      <c r="M75" s="664"/>
      <c r="N75" s="664"/>
      <c r="O75" s="664"/>
      <c r="P75" s="664"/>
      <c r="Q75" s="664"/>
      <c r="R75" s="664"/>
      <c r="S75" s="664"/>
      <c r="T75" s="664"/>
      <c r="U75" s="664"/>
      <c r="V75" s="664"/>
      <c r="W75" s="664"/>
      <c r="X75" s="664"/>
      <c r="Y75" s="129"/>
    </row>
    <row r="76" spans="1:25" ht="34.5" hidden="1" customHeight="1" x14ac:dyDescent="0.2">
      <c r="A76" s="125"/>
      <c r="B76" s="138"/>
      <c r="C76" s="139"/>
      <c r="D76" s="143"/>
      <c r="E76" s="665"/>
      <c r="F76" s="665"/>
      <c r="G76" s="665"/>
      <c r="H76" s="665"/>
      <c r="I76" s="665"/>
      <c r="J76" s="665"/>
      <c r="K76" s="665"/>
      <c r="L76" s="665"/>
      <c r="M76" s="665"/>
      <c r="N76" s="665"/>
      <c r="O76" s="665"/>
      <c r="P76" s="665"/>
      <c r="Q76" s="665"/>
      <c r="R76" s="665"/>
      <c r="S76" s="665"/>
      <c r="T76" s="665"/>
      <c r="U76" s="665"/>
      <c r="V76" s="665"/>
      <c r="W76" s="665"/>
      <c r="X76" s="665"/>
      <c r="Y76" s="129"/>
    </row>
    <row r="77" spans="1:25" ht="23.1" hidden="1" customHeight="1" x14ac:dyDescent="0.2">
      <c r="A77" s="125"/>
      <c r="B77" s="138"/>
      <c r="C77" s="139"/>
      <c r="D77" s="143"/>
      <c r="E77" s="665"/>
      <c r="F77" s="665"/>
      <c r="G77" s="665"/>
      <c r="H77" s="665"/>
      <c r="I77" s="665"/>
      <c r="J77" s="665"/>
      <c r="K77" s="665"/>
      <c r="L77" s="665"/>
      <c r="M77" s="665"/>
      <c r="N77" s="665"/>
      <c r="O77" s="665"/>
      <c r="P77" s="665"/>
      <c r="Q77" s="665"/>
      <c r="R77" s="665"/>
      <c r="S77" s="665"/>
      <c r="T77" s="665"/>
      <c r="U77" s="665"/>
      <c r="V77" s="665"/>
      <c r="W77" s="665"/>
      <c r="X77" s="665"/>
      <c r="Y77" s="129"/>
    </row>
    <row r="78" spans="1:25" ht="42.75" hidden="1" customHeight="1" x14ac:dyDescent="0.2">
      <c r="A78" s="125"/>
      <c r="B78" s="138"/>
      <c r="C78" s="139"/>
      <c r="D78" s="143"/>
      <c r="E78" s="665"/>
      <c r="F78" s="665"/>
      <c r="G78" s="665"/>
      <c r="H78" s="665"/>
      <c r="I78" s="665"/>
      <c r="J78" s="665"/>
      <c r="K78" s="665"/>
      <c r="L78" s="665"/>
      <c r="M78" s="665"/>
      <c r="N78" s="665"/>
      <c r="O78" s="665"/>
      <c r="P78" s="665"/>
      <c r="Q78" s="665"/>
      <c r="R78" s="665"/>
      <c r="S78" s="665"/>
      <c r="T78" s="665"/>
      <c r="U78" s="665"/>
      <c r="V78" s="665"/>
      <c r="W78" s="665"/>
      <c r="X78" s="665"/>
      <c r="Y78" s="129"/>
    </row>
    <row r="79" spans="1:25" ht="25.5" hidden="1" customHeight="1" x14ac:dyDescent="0.2">
      <c r="A79" s="125"/>
      <c r="B79" s="138"/>
      <c r="C79" s="139"/>
      <c r="D79" s="143"/>
      <c r="E79" s="662" t="s">
        <v>64</v>
      </c>
      <c r="F79" s="662"/>
      <c r="G79" s="662"/>
      <c r="H79" s="662"/>
      <c r="I79" s="662"/>
      <c r="J79" s="662"/>
      <c r="K79" s="662"/>
      <c r="L79" s="662"/>
      <c r="M79" s="662"/>
      <c r="N79" s="662"/>
      <c r="O79" s="662"/>
      <c r="P79" s="662"/>
      <c r="Q79" s="662"/>
      <c r="R79" s="662"/>
      <c r="S79" s="662"/>
      <c r="T79" s="662"/>
      <c r="U79" s="662"/>
      <c r="V79" s="662"/>
      <c r="W79" s="662"/>
      <c r="X79" s="662"/>
      <c r="Y79" s="129"/>
    </row>
    <row r="80" spans="1:25" ht="15" hidden="1" customHeight="1" x14ac:dyDescent="0.2">
      <c r="A80" s="125"/>
      <c r="B80" s="138"/>
      <c r="C80" s="139"/>
      <c r="D80" s="143"/>
      <c r="E80" s="140"/>
      <c r="F80" s="140"/>
      <c r="G80" s="140"/>
      <c r="H80" s="131"/>
      <c r="I80" s="131"/>
      <c r="J80" s="131"/>
      <c r="K80" s="131"/>
      <c r="L80" s="131"/>
      <c r="M80" s="131"/>
      <c r="N80" s="131"/>
      <c r="O80" s="132"/>
      <c r="P80" s="132"/>
      <c r="Q80" s="132"/>
      <c r="R80" s="132"/>
      <c r="S80" s="132"/>
      <c r="T80" s="132"/>
      <c r="U80" s="140"/>
      <c r="V80" s="140"/>
      <c r="W80" s="140"/>
      <c r="X80" s="140"/>
      <c r="Y80" s="129"/>
    </row>
    <row r="81" spans="1:27" ht="15" hidden="1" customHeight="1" x14ac:dyDescent="0.2">
      <c r="A81" s="125"/>
      <c r="B81" s="138"/>
      <c r="C81" s="139"/>
      <c r="D81" s="143"/>
      <c r="E81" s="145"/>
      <c r="F81" s="653" t="s">
        <v>63</v>
      </c>
      <c r="G81" s="653"/>
      <c r="H81" s="653"/>
      <c r="I81" s="653"/>
      <c r="J81" s="653"/>
      <c r="K81" s="653"/>
      <c r="L81" s="653"/>
      <c r="M81" s="653"/>
      <c r="N81" s="653"/>
      <c r="O81" s="653"/>
      <c r="P81" s="653"/>
      <c r="Q81" s="653"/>
      <c r="R81" s="653"/>
      <c r="S81" s="653"/>
      <c r="T81" s="132"/>
      <c r="U81" s="140"/>
      <c r="V81" s="140"/>
      <c r="W81" s="140"/>
      <c r="X81" s="140"/>
      <c r="Y81" s="129"/>
      <c r="AA81" s="134" t="s">
        <v>61</v>
      </c>
    </row>
    <row r="82" spans="1:27" ht="15" hidden="1" customHeight="1" x14ac:dyDescent="0.2">
      <c r="A82" s="125"/>
      <c r="B82" s="138"/>
      <c r="C82" s="139"/>
      <c r="D82" s="143"/>
      <c r="E82" s="140"/>
      <c r="F82" s="140"/>
      <c r="G82" s="140"/>
      <c r="H82" s="131"/>
      <c r="I82" s="131"/>
      <c r="J82" s="131"/>
      <c r="K82" s="131"/>
      <c r="L82" s="131"/>
      <c r="M82" s="131"/>
      <c r="N82" s="131"/>
      <c r="O82" s="132"/>
      <c r="P82" s="132"/>
      <c r="Q82" s="132"/>
      <c r="R82" s="132"/>
      <c r="S82" s="132"/>
      <c r="T82" s="132"/>
      <c r="U82" s="140"/>
      <c r="V82" s="140"/>
      <c r="W82" s="140"/>
      <c r="X82" s="140"/>
      <c r="Y82" s="129"/>
    </row>
    <row r="83" spans="1:27" ht="15" hidden="1" x14ac:dyDescent="0.2">
      <c r="A83" s="125"/>
      <c r="B83" s="138"/>
      <c r="C83" s="139"/>
      <c r="D83" s="143"/>
      <c r="E83" s="140"/>
      <c r="F83" s="653" t="s">
        <v>62</v>
      </c>
      <c r="G83" s="653"/>
      <c r="H83" s="653"/>
      <c r="I83" s="653"/>
      <c r="J83" s="653"/>
      <c r="K83" s="653"/>
      <c r="L83" s="653"/>
      <c r="M83" s="653"/>
      <c r="N83" s="653"/>
      <c r="O83" s="653"/>
      <c r="P83" s="653"/>
      <c r="Q83" s="653"/>
      <c r="R83" s="653"/>
      <c r="S83" s="653"/>
      <c r="T83" s="653"/>
      <c r="U83" s="653"/>
      <c r="V83" s="653"/>
      <c r="W83" s="653"/>
      <c r="X83" s="653"/>
      <c r="Y83" s="129"/>
    </row>
    <row r="84" spans="1:27" ht="15" hidden="1" x14ac:dyDescent="0.2">
      <c r="A84" s="125"/>
      <c r="B84" s="138"/>
      <c r="C84" s="139"/>
      <c r="D84" s="143"/>
      <c r="E84" s="140"/>
      <c r="F84" s="140"/>
      <c r="G84" s="140"/>
      <c r="H84" s="140"/>
      <c r="I84" s="140"/>
      <c r="J84" s="140"/>
      <c r="K84" s="140"/>
      <c r="L84" s="140"/>
      <c r="M84" s="140"/>
      <c r="N84" s="140"/>
      <c r="O84" s="140"/>
      <c r="P84" s="140"/>
      <c r="Q84" s="140"/>
      <c r="R84" s="140"/>
      <c r="S84" s="140"/>
      <c r="T84" s="140"/>
      <c r="U84" s="140"/>
      <c r="V84" s="140"/>
      <c r="W84" s="140"/>
      <c r="X84" s="140"/>
      <c r="Y84" s="129"/>
    </row>
    <row r="85" spans="1:27" ht="15" hidden="1" x14ac:dyDescent="0.2">
      <c r="A85" s="125"/>
      <c r="B85" s="138"/>
      <c r="C85" s="139"/>
      <c r="D85" s="143"/>
      <c r="E85" s="140"/>
      <c r="F85" s="140"/>
      <c r="G85" s="140"/>
      <c r="H85" s="140"/>
      <c r="I85" s="140"/>
      <c r="J85" s="140"/>
      <c r="K85" s="140"/>
      <c r="L85" s="140"/>
      <c r="M85" s="140"/>
      <c r="N85" s="140"/>
      <c r="O85" s="140"/>
      <c r="P85" s="140"/>
      <c r="Q85" s="140"/>
      <c r="R85" s="140"/>
      <c r="S85" s="140"/>
      <c r="T85" s="140"/>
      <c r="U85" s="140"/>
      <c r="V85" s="140"/>
      <c r="W85" s="140"/>
      <c r="X85" s="140"/>
      <c r="Y85" s="129"/>
    </row>
    <row r="86" spans="1:27" ht="15" hidden="1" x14ac:dyDescent="0.2">
      <c r="A86" s="125"/>
      <c r="B86" s="138"/>
      <c r="C86" s="139"/>
      <c r="D86" s="143"/>
      <c r="E86" s="140"/>
      <c r="F86" s="140"/>
      <c r="G86" s="140"/>
      <c r="H86" s="140"/>
      <c r="I86" s="140"/>
      <c r="J86" s="140"/>
      <c r="K86" s="140"/>
      <c r="L86" s="140"/>
      <c r="M86" s="140"/>
      <c r="N86" s="140"/>
      <c r="O86" s="140"/>
      <c r="P86" s="140"/>
      <c r="Q86" s="140"/>
      <c r="R86" s="140"/>
      <c r="S86" s="140"/>
      <c r="T86" s="140"/>
      <c r="U86" s="140"/>
      <c r="V86" s="140"/>
      <c r="W86" s="140"/>
      <c r="X86" s="140"/>
      <c r="Y86" s="129"/>
    </row>
    <row r="87" spans="1:27" ht="15" hidden="1" x14ac:dyDescent="0.2">
      <c r="A87" s="125"/>
      <c r="B87" s="138"/>
      <c r="C87" s="139"/>
      <c r="D87" s="143"/>
      <c r="E87" s="140"/>
      <c r="F87" s="140"/>
      <c r="G87" s="140"/>
      <c r="H87" s="140"/>
      <c r="I87" s="140"/>
      <c r="J87" s="140"/>
      <c r="K87" s="140"/>
      <c r="L87" s="140"/>
      <c r="M87" s="140"/>
      <c r="N87" s="140"/>
      <c r="O87" s="140"/>
      <c r="P87" s="140"/>
      <c r="Q87" s="140"/>
      <c r="R87" s="140"/>
      <c r="S87" s="140"/>
      <c r="T87" s="140"/>
      <c r="U87" s="140"/>
      <c r="V87" s="140"/>
      <c r="W87" s="140"/>
      <c r="X87" s="140"/>
      <c r="Y87" s="129"/>
    </row>
    <row r="88" spans="1:27" ht="15" hidden="1" customHeight="1" x14ac:dyDescent="0.2">
      <c r="A88" s="125"/>
      <c r="B88" s="138"/>
      <c r="C88" s="139"/>
      <c r="D88" s="143"/>
      <c r="E88" s="140"/>
      <c r="F88" s="140"/>
      <c r="G88" s="140"/>
      <c r="H88" s="140"/>
      <c r="I88" s="140"/>
      <c r="J88" s="140"/>
      <c r="K88" s="140"/>
      <c r="L88" s="140"/>
      <c r="M88" s="140"/>
      <c r="N88" s="140"/>
      <c r="O88" s="140"/>
      <c r="P88" s="140"/>
      <c r="Q88" s="140"/>
      <c r="R88" s="140"/>
      <c r="S88" s="140"/>
      <c r="T88" s="140"/>
      <c r="U88" s="140"/>
      <c r="V88" s="140"/>
      <c r="W88" s="140"/>
      <c r="X88" s="140"/>
      <c r="Y88" s="129"/>
    </row>
    <row r="89" spans="1:27" ht="15" hidden="1" customHeight="1" x14ac:dyDescent="0.2">
      <c r="A89" s="125"/>
      <c r="B89" s="138"/>
      <c r="C89" s="139"/>
      <c r="D89" s="143"/>
      <c r="E89" s="140"/>
      <c r="F89" s="140"/>
      <c r="G89" s="140"/>
      <c r="H89" s="140"/>
      <c r="I89" s="140"/>
      <c r="J89" s="140"/>
      <c r="K89" s="140"/>
      <c r="L89" s="140"/>
      <c r="M89" s="140"/>
      <c r="N89" s="140"/>
      <c r="O89" s="140"/>
      <c r="P89" s="140"/>
      <c r="Q89" s="140"/>
      <c r="R89" s="140"/>
      <c r="S89" s="140"/>
      <c r="T89" s="140"/>
      <c r="U89" s="140"/>
      <c r="V89" s="140"/>
      <c r="W89" s="140"/>
      <c r="X89" s="140"/>
      <c r="Y89" s="129"/>
    </row>
    <row r="90" spans="1:27" ht="15" hidden="1" customHeight="1" x14ac:dyDescent="0.2">
      <c r="A90" s="125"/>
      <c r="B90" s="138"/>
      <c r="C90" s="139"/>
      <c r="D90" s="143"/>
      <c r="E90" s="140"/>
      <c r="F90" s="140"/>
      <c r="G90" s="140"/>
      <c r="H90" s="140"/>
      <c r="I90" s="140"/>
      <c r="J90" s="140"/>
      <c r="K90" s="140"/>
      <c r="L90" s="140"/>
      <c r="M90" s="140"/>
      <c r="N90" s="140"/>
      <c r="O90" s="140"/>
      <c r="P90" s="140"/>
      <c r="Q90" s="140"/>
      <c r="R90" s="140"/>
      <c r="S90" s="140"/>
      <c r="T90" s="140"/>
      <c r="U90" s="140"/>
      <c r="V90" s="140"/>
      <c r="W90" s="140"/>
      <c r="X90" s="140"/>
      <c r="Y90" s="129"/>
    </row>
    <row r="91" spans="1:27" ht="15" hidden="1" customHeight="1" x14ac:dyDescent="0.2">
      <c r="A91" s="125"/>
      <c r="B91" s="138"/>
      <c r="C91" s="139"/>
      <c r="D91" s="143"/>
      <c r="E91" s="140"/>
      <c r="F91" s="140"/>
      <c r="G91" s="140"/>
      <c r="H91" s="140"/>
      <c r="I91" s="140"/>
      <c r="J91" s="140"/>
      <c r="K91" s="140"/>
      <c r="L91" s="140"/>
      <c r="M91" s="140"/>
      <c r="N91" s="140"/>
      <c r="O91" s="140"/>
      <c r="P91" s="140"/>
      <c r="Q91" s="140"/>
      <c r="R91" s="140"/>
      <c r="S91" s="140"/>
      <c r="T91" s="140"/>
      <c r="U91" s="140"/>
      <c r="V91" s="140"/>
      <c r="W91" s="140"/>
      <c r="X91" s="140"/>
      <c r="Y91" s="129"/>
    </row>
    <row r="92" spans="1:27" ht="15" hidden="1" customHeight="1" x14ac:dyDescent="0.2">
      <c r="A92" s="125"/>
      <c r="B92" s="138"/>
      <c r="C92" s="139"/>
      <c r="D92" s="143"/>
      <c r="E92" s="140"/>
      <c r="F92" s="140"/>
      <c r="G92" s="140"/>
      <c r="H92" s="140"/>
      <c r="I92" s="140"/>
      <c r="J92" s="140"/>
      <c r="K92" s="140"/>
      <c r="L92" s="140"/>
      <c r="M92" s="140"/>
      <c r="N92" s="140"/>
      <c r="O92" s="140"/>
      <c r="P92" s="140"/>
      <c r="Q92" s="140"/>
      <c r="R92" s="140"/>
      <c r="S92" s="140"/>
      <c r="T92" s="140"/>
      <c r="U92" s="140"/>
      <c r="V92" s="140"/>
      <c r="W92" s="140"/>
      <c r="X92" s="140"/>
      <c r="Y92" s="129"/>
    </row>
    <row r="93" spans="1:27" ht="11.1" hidden="1" customHeight="1" x14ac:dyDescent="0.2">
      <c r="A93" s="125"/>
      <c r="B93" s="138"/>
      <c r="C93" s="139"/>
      <c r="D93" s="143"/>
      <c r="E93" s="140"/>
      <c r="F93" s="140"/>
      <c r="G93" s="140"/>
      <c r="H93" s="140"/>
      <c r="I93" s="140"/>
      <c r="J93" s="140"/>
      <c r="K93" s="140"/>
      <c r="L93" s="140"/>
      <c r="M93" s="140"/>
      <c r="N93" s="140"/>
      <c r="O93" s="140"/>
      <c r="P93" s="140"/>
      <c r="Q93" s="140"/>
      <c r="R93" s="140"/>
      <c r="S93" s="140"/>
      <c r="T93" s="140"/>
      <c r="U93" s="140"/>
      <c r="V93" s="140"/>
      <c r="W93" s="140"/>
      <c r="X93" s="140"/>
      <c r="Y93" s="129"/>
    </row>
    <row r="94" spans="1:27" ht="15" customHeight="1" x14ac:dyDescent="0.15">
      <c r="A94" s="125"/>
      <c r="B94" s="146"/>
      <c r="C94" s="147"/>
      <c r="D94" s="148"/>
      <c r="E94" s="149"/>
      <c r="F94" s="149"/>
      <c r="G94" s="149"/>
      <c r="H94" s="149"/>
      <c r="I94" s="149"/>
      <c r="J94" s="149"/>
      <c r="K94" s="149"/>
      <c r="L94" s="149"/>
      <c r="M94" s="149"/>
      <c r="N94" s="149"/>
      <c r="O94" s="149"/>
      <c r="P94" s="149"/>
      <c r="Q94" s="149"/>
      <c r="R94" s="149"/>
      <c r="S94" s="149"/>
      <c r="T94" s="149"/>
      <c r="U94" s="149"/>
      <c r="V94" s="149"/>
      <c r="W94" s="149"/>
      <c r="X94" s="149"/>
      <c r="Y94" s="133"/>
    </row>
  </sheetData>
  <sheetProtection password="FA9C" sheet="1" objects="1" scenarios="1" formatColumns="0" formatRows="0"/>
  <dataConsolidate/>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BALANCE_VO.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96"/>
  <sheetViews>
    <sheetView showGridLines="0" zoomScaleNormal="100" workbookViewId="0"/>
  </sheetViews>
  <sheetFormatPr defaultColWidth="9.140625" defaultRowHeight="11.25" x14ac:dyDescent="0.15"/>
  <cols>
    <col min="1" max="1" width="30.7109375" style="21" customWidth="1"/>
    <col min="2" max="2" width="80.7109375" style="21" customWidth="1"/>
    <col min="3" max="3" width="30.7109375" style="21" customWidth="1"/>
    <col min="4" max="16384" width="9.140625" style="20"/>
  </cols>
  <sheetData>
    <row r="1" spans="1:4" ht="24" customHeight="1" x14ac:dyDescent="0.15">
      <c r="A1" s="59" t="s">
        <v>14</v>
      </c>
      <c r="B1" s="59" t="s">
        <v>15</v>
      </c>
      <c r="C1" s="59" t="s">
        <v>16</v>
      </c>
      <c r="D1" s="19"/>
    </row>
    <row r="2" spans="1:4" x14ac:dyDescent="0.15">
      <c r="A2" s="606">
        <v>43556.393958333334</v>
      </c>
      <c r="B2" s="21" t="s">
        <v>632</v>
      </c>
      <c r="C2" s="21" t="s">
        <v>215</v>
      </c>
    </row>
    <row r="3" spans="1:4" x14ac:dyDescent="0.15">
      <c r="A3" s="606">
        <v>43556.39398148148</v>
      </c>
      <c r="B3" s="21" t="s">
        <v>633</v>
      </c>
      <c r="C3" s="21" t="s">
        <v>215</v>
      </c>
    </row>
    <row r="4" spans="1:4" ht="123.75" x14ac:dyDescent="0.15">
      <c r="A4" s="606">
        <v>43556.39398148148</v>
      </c>
      <c r="B4" s="21" t="s">
        <v>634</v>
      </c>
      <c r="C4" s="21" t="s">
        <v>215</v>
      </c>
    </row>
    <row r="5" spans="1:4" x14ac:dyDescent="0.15">
      <c r="A5" s="606">
        <v>43556.393993055557</v>
      </c>
      <c r="B5" s="21" t="s">
        <v>635</v>
      </c>
      <c r="C5" s="21" t="s">
        <v>215</v>
      </c>
    </row>
    <row r="6" spans="1:4" x14ac:dyDescent="0.15">
      <c r="A6" s="606">
        <v>43556.394016203703</v>
      </c>
      <c r="B6" s="21" t="s">
        <v>636</v>
      </c>
      <c r="C6" s="21" t="s">
        <v>215</v>
      </c>
    </row>
    <row r="7" spans="1:4" ht="22.5" x14ac:dyDescent="0.15">
      <c r="A7" s="606">
        <v>43556.394108796296</v>
      </c>
      <c r="B7" s="21" t="s">
        <v>637</v>
      </c>
      <c r="C7" s="21" t="s">
        <v>215</v>
      </c>
    </row>
    <row r="8" spans="1:4" ht="22.5" x14ac:dyDescent="0.15">
      <c r="A8" s="606">
        <v>43556.394131944442</v>
      </c>
      <c r="B8" s="21" t="s">
        <v>638</v>
      </c>
      <c r="C8" s="21" t="s">
        <v>215</v>
      </c>
    </row>
    <row r="9" spans="1:4" x14ac:dyDescent="0.15">
      <c r="A9" s="606">
        <v>43556.394131944442</v>
      </c>
      <c r="B9" s="21" t="s">
        <v>639</v>
      </c>
      <c r="C9" s="21" t="s">
        <v>215</v>
      </c>
    </row>
    <row r="10" spans="1:4" ht="33.75" x14ac:dyDescent="0.15">
      <c r="A10" s="606">
        <v>43556.394189814811</v>
      </c>
      <c r="B10" s="21" t="s">
        <v>640</v>
      </c>
      <c r="C10" s="21" t="s">
        <v>215</v>
      </c>
    </row>
    <row r="11" spans="1:4" ht="22.5" x14ac:dyDescent="0.15">
      <c r="A11" s="606">
        <v>43556.394247685188</v>
      </c>
      <c r="B11" s="21" t="s">
        <v>641</v>
      </c>
      <c r="C11" s="21" t="s">
        <v>215</v>
      </c>
    </row>
    <row r="12" spans="1:4" x14ac:dyDescent="0.15">
      <c r="A12" s="606">
        <v>43556.448993055557</v>
      </c>
      <c r="B12" s="21" t="s">
        <v>632</v>
      </c>
      <c r="C12" s="21" t="s">
        <v>215</v>
      </c>
    </row>
    <row r="13" spans="1:4" x14ac:dyDescent="0.15">
      <c r="A13" s="606">
        <v>43556.449016203704</v>
      </c>
      <c r="B13" s="21" t="s">
        <v>642</v>
      </c>
      <c r="C13" s="21" t="s">
        <v>215</v>
      </c>
    </row>
    <row r="14" spans="1:4" x14ac:dyDescent="0.15">
      <c r="A14" s="606">
        <v>43556.449097222219</v>
      </c>
      <c r="B14" s="21" t="s">
        <v>632</v>
      </c>
      <c r="C14" s="21" t="s">
        <v>215</v>
      </c>
    </row>
    <row r="15" spans="1:4" x14ac:dyDescent="0.15">
      <c r="A15" s="606">
        <v>43556.449108796296</v>
      </c>
      <c r="B15" s="21" t="s">
        <v>642</v>
      </c>
      <c r="C15" s="21" t="s">
        <v>215</v>
      </c>
    </row>
    <row r="16" spans="1:4" x14ac:dyDescent="0.15">
      <c r="A16" s="606">
        <v>43556.449282407404</v>
      </c>
      <c r="B16" s="21" t="s">
        <v>632</v>
      </c>
      <c r="C16" s="21" t="s">
        <v>215</v>
      </c>
    </row>
    <row r="17" spans="1:3" x14ac:dyDescent="0.15">
      <c r="A17" s="606">
        <v>43556.449293981481</v>
      </c>
      <c r="B17" s="21" t="s">
        <v>642</v>
      </c>
      <c r="C17" s="21" t="s">
        <v>215</v>
      </c>
    </row>
    <row r="18" spans="1:3" x14ac:dyDescent="0.15">
      <c r="A18" s="606">
        <v>43556.450370370374</v>
      </c>
      <c r="B18" s="21" t="s">
        <v>632</v>
      </c>
      <c r="C18" s="21" t="s">
        <v>215</v>
      </c>
    </row>
    <row r="19" spans="1:3" x14ac:dyDescent="0.15">
      <c r="A19" s="606">
        <v>43556.450381944444</v>
      </c>
      <c r="B19" s="21" t="s">
        <v>642</v>
      </c>
      <c r="C19" s="21" t="s">
        <v>215</v>
      </c>
    </row>
    <row r="20" spans="1:3" x14ac:dyDescent="0.15">
      <c r="A20" s="606">
        <v>43556.45045138889</v>
      </c>
      <c r="B20" s="21" t="s">
        <v>632</v>
      </c>
      <c r="C20" s="21" t="s">
        <v>215</v>
      </c>
    </row>
    <row r="21" spans="1:3" x14ac:dyDescent="0.15">
      <c r="A21" s="606">
        <v>43556.450462962966</v>
      </c>
      <c r="B21" s="21" t="s">
        <v>642</v>
      </c>
      <c r="C21" s="21" t="s">
        <v>215</v>
      </c>
    </row>
    <row r="22" spans="1:3" x14ac:dyDescent="0.15">
      <c r="A22" s="606">
        <v>43558.642337962963</v>
      </c>
      <c r="B22" s="21" t="s">
        <v>632</v>
      </c>
      <c r="C22" s="21" t="s">
        <v>215</v>
      </c>
    </row>
    <row r="23" spans="1:3" x14ac:dyDescent="0.15">
      <c r="A23" s="606">
        <v>43563.40761574074</v>
      </c>
      <c r="B23" s="21" t="s">
        <v>632</v>
      </c>
      <c r="C23" s="21" t="s">
        <v>215</v>
      </c>
    </row>
    <row r="24" spans="1:3" x14ac:dyDescent="0.15">
      <c r="A24" s="606">
        <v>43563.407638888886</v>
      </c>
      <c r="B24" s="21" t="s">
        <v>642</v>
      </c>
      <c r="C24" s="21" t="s">
        <v>215</v>
      </c>
    </row>
    <row r="25" spans="1:3" x14ac:dyDescent="0.15">
      <c r="A25" s="606">
        <v>43563.412546296298</v>
      </c>
      <c r="B25" s="21" t="s">
        <v>632</v>
      </c>
      <c r="C25" s="21" t="s">
        <v>215</v>
      </c>
    </row>
    <row r="26" spans="1:3" x14ac:dyDescent="0.15">
      <c r="A26" s="606">
        <v>43563.412557870368</v>
      </c>
      <c r="B26" s="21" t="s">
        <v>642</v>
      </c>
      <c r="C26" s="21" t="s">
        <v>215</v>
      </c>
    </row>
    <row r="27" spans="1:3" x14ac:dyDescent="0.15">
      <c r="A27" s="606">
        <v>43563.447627314818</v>
      </c>
      <c r="B27" s="21" t="s">
        <v>632</v>
      </c>
      <c r="C27" s="21" t="s">
        <v>215</v>
      </c>
    </row>
    <row r="28" spans="1:3" x14ac:dyDescent="0.15">
      <c r="A28" s="606">
        <v>43563.447650462964</v>
      </c>
      <c r="B28" s="21" t="s">
        <v>642</v>
      </c>
      <c r="C28" s="21" t="s">
        <v>215</v>
      </c>
    </row>
    <row r="29" spans="1:3" x14ac:dyDescent="0.15">
      <c r="A29" s="606">
        <v>43563.815532407411</v>
      </c>
      <c r="B29" s="21" t="s">
        <v>632</v>
      </c>
      <c r="C29" s="21" t="s">
        <v>215</v>
      </c>
    </row>
    <row r="30" spans="1:3" x14ac:dyDescent="0.15">
      <c r="A30" s="606">
        <v>43563.81554398148</v>
      </c>
      <c r="B30" s="21" t="s">
        <v>642</v>
      </c>
      <c r="C30" s="21" t="s">
        <v>215</v>
      </c>
    </row>
    <row r="31" spans="1:3" x14ac:dyDescent="0.15">
      <c r="A31" s="606">
        <v>43565.616516203707</v>
      </c>
      <c r="B31" s="21" t="s">
        <v>632</v>
      </c>
      <c r="C31" s="21" t="s">
        <v>215</v>
      </c>
    </row>
    <row r="32" spans="1:3" x14ac:dyDescent="0.15">
      <c r="A32" s="606">
        <v>43565.616527777776</v>
      </c>
      <c r="B32" s="21" t="s">
        <v>1451</v>
      </c>
      <c r="C32" s="21" t="s">
        <v>215</v>
      </c>
    </row>
    <row r="33" spans="1:3" ht="168.75" x14ac:dyDescent="0.15">
      <c r="A33" s="606">
        <v>43565.616527777776</v>
      </c>
      <c r="B33" s="21" t="s">
        <v>1452</v>
      </c>
      <c r="C33" s="21" t="s">
        <v>215</v>
      </c>
    </row>
    <row r="34" spans="1:3" x14ac:dyDescent="0.15">
      <c r="A34" s="606">
        <v>43565.616527777776</v>
      </c>
      <c r="B34" s="21" t="s">
        <v>1453</v>
      </c>
      <c r="C34" s="21" t="s">
        <v>215</v>
      </c>
    </row>
    <row r="35" spans="1:3" x14ac:dyDescent="0.15">
      <c r="A35" s="606">
        <v>43565.616574074076</v>
      </c>
      <c r="B35" s="21" t="s">
        <v>636</v>
      </c>
      <c r="C35" s="21" t="s">
        <v>215</v>
      </c>
    </row>
    <row r="36" spans="1:3" ht="22.5" x14ac:dyDescent="0.15">
      <c r="A36" s="606">
        <v>43565.616631944446</v>
      </c>
      <c r="B36" s="21" t="s">
        <v>1454</v>
      </c>
      <c r="C36" s="21" t="s">
        <v>215</v>
      </c>
    </row>
    <row r="37" spans="1:3" ht="22.5" x14ac:dyDescent="0.15">
      <c r="A37" s="606">
        <v>43565.616666666669</v>
      </c>
      <c r="B37" s="21" t="s">
        <v>1455</v>
      </c>
      <c r="C37" s="21" t="s">
        <v>215</v>
      </c>
    </row>
    <row r="38" spans="1:3" x14ac:dyDescent="0.15">
      <c r="A38" s="606">
        <v>43565.616666666669</v>
      </c>
      <c r="B38" s="21" t="s">
        <v>639</v>
      </c>
      <c r="C38" s="21" t="s">
        <v>215</v>
      </c>
    </row>
    <row r="39" spans="1:3" ht="22.5" x14ac:dyDescent="0.15">
      <c r="A39" s="606">
        <v>43565.616724537038</v>
      </c>
      <c r="B39" s="21" t="s">
        <v>1456</v>
      </c>
      <c r="C39" s="21" t="s">
        <v>215</v>
      </c>
    </row>
    <row r="40" spans="1:3" ht="33.75" x14ac:dyDescent="0.15">
      <c r="A40" s="606">
        <v>43565.616793981484</v>
      </c>
      <c r="B40" s="21" t="s">
        <v>1457</v>
      </c>
      <c r="C40" s="21" t="s">
        <v>215</v>
      </c>
    </row>
    <row r="41" spans="1:3" x14ac:dyDescent="0.15">
      <c r="A41" s="606">
        <v>43565.647962962961</v>
      </c>
      <c r="B41" s="21" t="s">
        <v>632</v>
      </c>
      <c r="C41" s="21" t="s">
        <v>215</v>
      </c>
    </row>
    <row r="42" spans="1:3" x14ac:dyDescent="0.15">
      <c r="A42" s="606">
        <v>43565.647986111115</v>
      </c>
      <c r="B42" s="21" t="s">
        <v>642</v>
      </c>
      <c r="C42" s="21" t="s">
        <v>215</v>
      </c>
    </row>
    <row r="43" spans="1:3" x14ac:dyDescent="0.15">
      <c r="A43" s="606">
        <v>43565.671215277776</v>
      </c>
      <c r="B43" s="21" t="s">
        <v>632</v>
      </c>
      <c r="C43" s="21" t="s">
        <v>215</v>
      </c>
    </row>
    <row r="44" spans="1:3" x14ac:dyDescent="0.15">
      <c r="A44" s="606">
        <v>43565.671226851853</v>
      </c>
      <c r="B44" s="21" t="s">
        <v>642</v>
      </c>
      <c r="C44" s="21" t="s">
        <v>215</v>
      </c>
    </row>
    <row r="45" spans="1:3" x14ac:dyDescent="0.15">
      <c r="A45" s="606">
        <v>43565.688148148147</v>
      </c>
      <c r="B45" s="21" t="s">
        <v>632</v>
      </c>
      <c r="C45" s="21" t="s">
        <v>215</v>
      </c>
    </row>
    <row r="46" spans="1:3" x14ac:dyDescent="0.15">
      <c r="A46" s="606">
        <v>43565.688159722224</v>
      </c>
      <c r="B46" s="21" t="s">
        <v>642</v>
      </c>
      <c r="C46" s="21" t="s">
        <v>215</v>
      </c>
    </row>
    <row r="47" spans="1:3" x14ac:dyDescent="0.15">
      <c r="A47" s="606">
        <v>43565.718935185185</v>
      </c>
      <c r="B47" s="21" t="s">
        <v>632</v>
      </c>
      <c r="C47" s="21" t="s">
        <v>215</v>
      </c>
    </row>
    <row r="48" spans="1:3" x14ac:dyDescent="0.15">
      <c r="A48" s="606">
        <v>43565.718946759262</v>
      </c>
      <c r="B48" s="21" t="s">
        <v>642</v>
      </c>
      <c r="C48" s="21" t="s">
        <v>215</v>
      </c>
    </row>
    <row r="49" spans="1:3" x14ac:dyDescent="0.15">
      <c r="A49" s="606">
        <v>43566.575925925928</v>
      </c>
      <c r="B49" s="21" t="s">
        <v>632</v>
      </c>
      <c r="C49" s="21" t="s">
        <v>215</v>
      </c>
    </row>
    <row r="50" spans="1:3" x14ac:dyDescent="0.15">
      <c r="A50" s="606">
        <v>43566.575937499998</v>
      </c>
      <c r="B50" s="21" t="s">
        <v>642</v>
      </c>
      <c r="C50" s="21" t="s">
        <v>215</v>
      </c>
    </row>
    <row r="51" spans="1:3" x14ac:dyDescent="0.15">
      <c r="A51" s="606">
        <v>43569.829861111109</v>
      </c>
      <c r="B51" s="21" t="s">
        <v>632</v>
      </c>
      <c r="C51" s="21" t="s">
        <v>215</v>
      </c>
    </row>
    <row r="52" spans="1:3" x14ac:dyDescent="0.15">
      <c r="A52" s="606">
        <v>43569.829872685186</v>
      </c>
      <c r="B52" s="21" t="s">
        <v>1471</v>
      </c>
      <c r="C52" s="21" t="s">
        <v>215</v>
      </c>
    </row>
    <row r="53" spans="1:3" ht="168.75" x14ac:dyDescent="0.15">
      <c r="A53" s="606">
        <v>43569.829872685186</v>
      </c>
      <c r="B53" s="21" t="s">
        <v>1472</v>
      </c>
      <c r="C53" s="21" t="s">
        <v>215</v>
      </c>
    </row>
    <row r="54" spans="1:3" x14ac:dyDescent="0.15">
      <c r="A54" s="606">
        <v>43569.829872685186</v>
      </c>
      <c r="B54" s="21" t="s">
        <v>1453</v>
      </c>
      <c r="C54" s="21" t="s">
        <v>215</v>
      </c>
    </row>
    <row r="55" spans="1:3" x14ac:dyDescent="0.15">
      <c r="A55" s="606">
        <v>43569.829895833333</v>
      </c>
      <c r="B55" s="21" t="s">
        <v>1473</v>
      </c>
      <c r="C55" s="21" t="s">
        <v>1474</v>
      </c>
    </row>
    <row r="56" spans="1:3" x14ac:dyDescent="0.15">
      <c r="A56" s="606">
        <v>43570.692291666666</v>
      </c>
      <c r="B56" s="21" t="s">
        <v>632</v>
      </c>
      <c r="C56" s="21" t="s">
        <v>215</v>
      </c>
    </row>
    <row r="57" spans="1:3" x14ac:dyDescent="0.15">
      <c r="A57" s="606">
        <v>43570.692303240743</v>
      </c>
      <c r="B57" s="21" t="s">
        <v>1471</v>
      </c>
      <c r="C57" s="21" t="s">
        <v>215</v>
      </c>
    </row>
    <row r="58" spans="1:3" ht="168.75" x14ac:dyDescent="0.15">
      <c r="A58" s="606">
        <v>43570.692303240743</v>
      </c>
      <c r="B58" s="21" t="s">
        <v>1472</v>
      </c>
      <c r="C58" s="21" t="s">
        <v>215</v>
      </c>
    </row>
    <row r="59" spans="1:3" x14ac:dyDescent="0.15">
      <c r="A59" s="606">
        <v>43570.692303240743</v>
      </c>
      <c r="B59" s="21" t="s">
        <v>1453</v>
      </c>
      <c r="C59" s="21" t="s">
        <v>215</v>
      </c>
    </row>
    <row r="60" spans="1:3" x14ac:dyDescent="0.15">
      <c r="A60" s="606">
        <v>43570.692326388889</v>
      </c>
      <c r="B60" s="21" t="s">
        <v>636</v>
      </c>
      <c r="C60" s="21" t="s">
        <v>215</v>
      </c>
    </row>
    <row r="61" spans="1:3" x14ac:dyDescent="0.15">
      <c r="A61" s="606">
        <v>43570.692349537036</v>
      </c>
      <c r="B61" s="21" t="s">
        <v>1601</v>
      </c>
      <c r="C61" s="21" t="s">
        <v>1474</v>
      </c>
    </row>
    <row r="62" spans="1:3" x14ac:dyDescent="0.15">
      <c r="A62" s="606">
        <v>43572.688576388886</v>
      </c>
      <c r="B62" s="21" t="s">
        <v>632</v>
      </c>
      <c r="C62" s="21" t="s">
        <v>215</v>
      </c>
    </row>
    <row r="63" spans="1:3" x14ac:dyDescent="0.15">
      <c r="A63" s="606">
        <v>43572.688611111109</v>
      </c>
      <c r="B63" s="21" t="s">
        <v>1471</v>
      </c>
      <c r="C63" s="21" t="s">
        <v>215</v>
      </c>
    </row>
    <row r="64" spans="1:3" ht="168.75" x14ac:dyDescent="0.15">
      <c r="A64" s="606">
        <v>43572.688622685186</v>
      </c>
      <c r="B64" s="21" t="s">
        <v>1472</v>
      </c>
      <c r="C64" s="21" t="s">
        <v>215</v>
      </c>
    </row>
    <row r="65" spans="1:3" x14ac:dyDescent="0.15">
      <c r="A65" s="606">
        <v>43572.688634259262</v>
      </c>
      <c r="B65" s="21" t="s">
        <v>1453</v>
      </c>
      <c r="C65" s="21" t="s">
        <v>215</v>
      </c>
    </row>
    <row r="66" spans="1:3" x14ac:dyDescent="0.15">
      <c r="A66" s="606">
        <v>43572.688680555555</v>
      </c>
      <c r="B66" s="21" t="s">
        <v>636</v>
      </c>
      <c r="C66" s="21" t="s">
        <v>215</v>
      </c>
    </row>
    <row r="67" spans="1:3" ht="22.5" x14ac:dyDescent="0.15">
      <c r="A67" s="606">
        <v>43572.688854166663</v>
      </c>
      <c r="B67" s="21" t="s">
        <v>1454</v>
      </c>
      <c r="C67" s="21" t="s">
        <v>215</v>
      </c>
    </row>
    <row r="68" spans="1:3" ht="22.5" x14ac:dyDescent="0.15">
      <c r="A68" s="606">
        <v>43572.688900462963</v>
      </c>
      <c r="B68" s="21" t="s">
        <v>1455</v>
      </c>
      <c r="C68" s="21" t="s">
        <v>215</v>
      </c>
    </row>
    <row r="69" spans="1:3" x14ac:dyDescent="0.15">
      <c r="A69" s="606">
        <v>43572.68891203704</v>
      </c>
      <c r="B69" s="21" t="s">
        <v>639</v>
      </c>
      <c r="C69" s="21" t="s">
        <v>215</v>
      </c>
    </row>
    <row r="70" spans="1:3" ht="22.5" x14ac:dyDescent="0.15">
      <c r="A70" s="606">
        <v>43572.689016203702</v>
      </c>
      <c r="B70" s="21" t="s">
        <v>1603</v>
      </c>
      <c r="C70" s="21" t="s">
        <v>215</v>
      </c>
    </row>
    <row r="71" spans="1:3" ht="33.75" x14ac:dyDescent="0.15">
      <c r="A71" s="606">
        <v>43572.689120370371</v>
      </c>
      <c r="B71" s="21" t="s">
        <v>1604</v>
      </c>
      <c r="C71" s="21" t="s">
        <v>215</v>
      </c>
    </row>
    <row r="72" spans="1:3" x14ac:dyDescent="0.15">
      <c r="A72" s="606">
        <v>43572.699189814812</v>
      </c>
      <c r="B72" s="21" t="s">
        <v>632</v>
      </c>
      <c r="C72" s="21" t="s">
        <v>215</v>
      </c>
    </row>
    <row r="73" spans="1:3" x14ac:dyDescent="0.15">
      <c r="A73" s="606">
        <v>43572.699212962965</v>
      </c>
      <c r="B73" s="21" t="s">
        <v>642</v>
      </c>
      <c r="C73" s="21" t="s">
        <v>215</v>
      </c>
    </row>
    <row r="74" spans="1:3" x14ac:dyDescent="0.15">
      <c r="A74" s="606">
        <v>43573.455625000002</v>
      </c>
      <c r="B74" s="21" t="s">
        <v>632</v>
      </c>
      <c r="C74" s="21" t="s">
        <v>215</v>
      </c>
    </row>
    <row r="75" spans="1:3" x14ac:dyDescent="0.15">
      <c r="A75" s="606">
        <v>43573.455636574072</v>
      </c>
      <c r="B75" s="21" t="s">
        <v>642</v>
      </c>
      <c r="C75" s="21" t="s">
        <v>215</v>
      </c>
    </row>
    <row r="76" spans="1:3" x14ac:dyDescent="0.15">
      <c r="A76" s="606">
        <v>43573.667326388888</v>
      </c>
      <c r="B76" s="21" t="s">
        <v>632</v>
      </c>
      <c r="C76" s="21" t="s">
        <v>215</v>
      </c>
    </row>
    <row r="77" spans="1:3" x14ac:dyDescent="0.15">
      <c r="A77" s="606">
        <v>43573.667349537034</v>
      </c>
      <c r="B77" s="21" t="s">
        <v>642</v>
      </c>
      <c r="C77" s="21" t="s">
        <v>215</v>
      </c>
    </row>
    <row r="78" spans="1:3" x14ac:dyDescent="0.15">
      <c r="A78" s="606">
        <v>43579.686701388891</v>
      </c>
      <c r="B78" s="21" t="s">
        <v>632</v>
      </c>
      <c r="C78" s="21" t="s">
        <v>215</v>
      </c>
    </row>
    <row r="79" spans="1:3" x14ac:dyDescent="0.15">
      <c r="A79" s="606">
        <v>43579.686712962961</v>
      </c>
      <c r="B79" s="21" t="s">
        <v>642</v>
      </c>
      <c r="C79" s="21" t="s">
        <v>215</v>
      </c>
    </row>
    <row r="80" spans="1:3" x14ac:dyDescent="0.15">
      <c r="A80" s="606">
        <v>43579.896655092591</v>
      </c>
      <c r="B80" s="21" t="s">
        <v>632</v>
      </c>
      <c r="C80" s="21" t="s">
        <v>215</v>
      </c>
    </row>
    <row r="81" spans="1:3" x14ac:dyDescent="0.15">
      <c r="A81" s="606">
        <v>43579.896666666667</v>
      </c>
      <c r="B81" s="21" t="s">
        <v>642</v>
      </c>
      <c r="C81" s="21" t="s">
        <v>215</v>
      </c>
    </row>
    <row r="82" spans="1:3" x14ac:dyDescent="0.15">
      <c r="A82" s="606">
        <v>43580.452361111114</v>
      </c>
      <c r="B82" s="21" t="s">
        <v>632</v>
      </c>
      <c r="C82" s="21" t="s">
        <v>215</v>
      </c>
    </row>
    <row r="83" spans="1:3" x14ac:dyDescent="0.15">
      <c r="A83" s="606">
        <v>43580.452384259261</v>
      </c>
      <c r="B83" s="21" t="s">
        <v>642</v>
      </c>
      <c r="C83" s="21" t="s">
        <v>215</v>
      </c>
    </row>
    <row r="84" spans="1:3" x14ac:dyDescent="0.15">
      <c r="A84" s="606">
        <v>43581.398125</v>
      </c>
      <c r="B84" s="21" t="s">
        <v>632</v>
      </c>
      <c r="C84" s="21" t="s">
        <v>215</v>
      </c>
    </row>
    <row r="85" spans="1:3" x14ac:dyDescent="0.15">
      <c r="A85" s="606">
        <v>43581.398136574076</v>
      </c>
      <c r="B85" s="21" t="s">
        <v>642</v>
      </c>
      <c r="C85" s="21" t="s">
        <v>215</v>
      </c>
    </row>
    <row r="86" spans="1:3" x14ac:dyDescent="0.15">
      <c r="A86" s="606">
        <v>43581.588136574072</v>
      </c>
      <c r="B86" s="21" t="s">
        <v>632</v>
      </c>
      <c r="C86" s="21" t="s">
        <v>215</v>
      </c>
    </row>
    <row r="87" spans="1:3" x14ac:dyDescent="0.15">
      <c r="A87" s="606">
        <v>43581.588148148148</v>
      </c>
      <c r="B87" s="21" t="s">
        <v>642</v>
      </c>
      <c r="C87" s="21" t="s">
        <v>215</v>
      </c>
    </row>
    <row r="88" spans="1:3" x14ac:dyDescent="0.15">
      <c r="A88" s="606">
        <v>43581.606770833336</v>
      </c>
      <c r="B88" s="21" t="s">
        <v>632</v>
      </c>
      <c r="C88" s="21" t="s">
        <v>215</v>
      </c>
    </row>
    <row r="89" spans="1:3" x14ac:dyDescent="0.15">
      <c r="A89" s="606">
        <v>43581.606782407405</v>
      </c>
      <c r="B89" s="21" t="s">
        <v>642</v>
      </c>
      <c r="C89" s="21" t="s">
        <v>215</v>
      </c>
    </row>
    <row r="90" spans="1:3" x14ac:dyDescent="0.15">
      <c r="A90" s="606">
        <v>43581.848391203705</v>
      </c>
      <c r="B90" s="21" t="s">
        <v>632</v>
      </c>
      <c r="C90" s="21" t="s">
        <v>215</v>
      </c>
    </row>
    <row r="91" spans="1:3" x14ac:dyDescent="0.15">
      <c r="A91" s="606">
        <v>43581.848402777781</v>
      </c>
      <c r="B91" s="21" t="s">
        <v>642</v>
      </c>
      <c r="C91" s="21" t="s">
        <v>215</v>
      </c>
    </row>
    <row r="92" spans="1:3" x14ac:dyDescent="0.15">
      <c r="A92" s="606">
        <v>44397.426215277781</v>
      </c>
      <c r="B92" s="21" t="s">
        <v>632</v>
      </c>
      <c r="C92" s="21" t="s">
        <v>215</v>
      </c>
    </row>
    <row r="93" spans="1:3" x14ac:dyDescent="0.15">
      <c r="A93" s="606">
        <v>44397.426226851851</v>
      </c>
      <c r="B93" s="21" t="s">
        <v>1626</v>
      </c>
      <c r="C93" s="21" t="s">
        <v>215</v>
      </c>
    </row>
    <row r="94" spans="1:3" ht="202.5" x14ac:dyDescent="0.15">
      <c r="A94" s="606">
        <v>44397.426226851851</v>
      </c>
      <c r="B94" s="21" t="s">
        <v>1627</v>
      </c>
      <c r="C94" s="21" t="s">
        <v>215</v>
      </c>
    </row>
    <row r="95" spans="1:3" x14ac:dyDescent="0.15">
      <c r="A95" s="606">
        <v>44397.426226851851</v>
      </c>
      <c r="B95" s="21" t="s">
        <v>1453</v>
      </c>
      <c r="C95" s="21" t="s">
        <v>215</v>
      </c>
    </row>
    <row r="96" spans="1:3" x14ac:dyDescent="0.15">
      <c r="A96" s="606">
        <v>44397.426238425927</v>
      </c>
      <c r="B96" s="21" t="s">
        <v>1473</v>
      </c>
      <c r="C96" s="21" t="s">
        <v>1474</v>
      </c>
    </row>
  </sheetData>
  <sheetProtection password="FA9C"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50"/>
  <sheetViews>
    <sheetView showGridLines="0" tabSelected="1" topLeftCell="D4" zoomScaleNormal="100" workbookViewId="0"/>
  </sheetViews>
  <sheetFormatPr defaultColWidth="9.140625" defaultRowHeight="15" x14ac:dyDescent="0.15"/>
  <cols>
    <col min="1" max="1" width="10.7109375" style="27" hidden="1" customWidth="1"/>
    <col min="2" max="2" width="10.7109375" style="26" hidden="1" customWidth="1"/>
    <col min="3" max="3" width="3.7109375" style="104" hidden="1" customWidth="1"/>
    <col min="4" max="4" width="3.7109375" style="105" customWidth="1"/>
    <col min="5" max="5" width="42.7109375" style="105" customWidth="1"/>
    <col min="6" max="6" width="50.7109375" style="28" customWidth="1"/>
    <col min="7" max="7" width="3.7109375" style="117" customWidth="1"/>
    <col min="8" max="8" width="9.140625" style="105"/>
    <col min="9" max="9" width="9.140625" style="40" customWidth="1"/>
    <col min="10" max="10" width="9.140625" style="28"/>
    <col min="11" max="11" width="3.140625" style="28" customWidth="1"/>
    <col min="12" max="16" width="9.140625" style="28"/>
    <col min="17" max="17" width="9.140625" style="246"/>
    <col min="18" max="16384" width="9.140625" style="28"/>
  </cols>
  <sheetData>
    <row r="1" spans="1:17" s="27" customFormat="1" ht="13.5" hidden="1" customHeight="1" x14ac:dyDescent="0.15">
      <c r="A1" s="25"/>
      <c r="B1" s="26"/>
      <c r="F1" s="27">
        <v>26381312</v>
      </c>
      <c r="G1" s="115"/>
      <c r="I1" s="116"/>
      <c r="Q1" s="244"/>
    </row>
    <row r="2" spans="1:17" s="27" customFormat="1" ht="12" hidden="1" customHeight="1" x14ac:dyDescent="0.15">
      <c r="A2" s="25"/>
      <c r="B2" s="26"/>
      <c r="G2" s="115"/>
      <c r="I2" s="116"/>
      <c r="Q2" s="244"/>
    </row>
    <row r="3" spans="1:17" s="105" customFormat="1" hidden="1" x14ac:dyDescent="0.15">
      <c r="A3" s="27"/>
      <c r="B3" s="26"/>
      <c r="C3" s="104"/>
      <c r="G3" s="117"/>
      <c r="I3" s="116"/>
      <c r="Q3" s="245"/>
    </row>
    <row r="4" spans="1:17" s="105" customFormat="1" ht="11.25" customHeight="1" x14ac:dyDescent="0.15">
      <c r="A4" s="27"/>
      <c r="B4" s="26"/>
      <c r="C4" s="104"/>
      <c r="D4" s="106"/>
      <c r="E4" s="106"/>
      <c r="F4" s="118" t="str">
        <f>version</f>
        <v>Версия 1.0.5</v>
      </c>
      <c r="G4" s="117"/>
      <c r="I4" s="116"/>
      <c r="Q4" s="245"/>
    </row>
    <row r="5" spans="1:17" s="105" customFormat="1" ht="40.5" customHeight="1" x14ac:dyDescent="0.15">
      <c r="A5" s="27"/>
      <c r="B5" s="26"/>
      <c r="C5" s="104"/>
      <c r="D5" s="106"/>
      <c r="E5" s="666" t="s">
        <v>578</v>
      </c>
      <c r="F5" s="666"/>
      <c r="G5" s="119"/>
      <c r="I5" s="116"/>
      <c r="Q5" s="245"/>
    </row>
    <row r="6" spans="1:17" ht="11.25" customHeight="1" x14ac:dyDescent="0.15">
      <c r="D6" s="106"/>
      <c r="E6" s="107"/>
      <c r="F6" s="120"/>
      <c r="G6" s="119"/>
    </row>
    <row r="7" spans="1:17" ht="19.5" customHeight="1" x14ac:dyDescent="0.15">
      <c r="D7" s="106"/>
      <c r="E7" s="107" t="s">
        <v>3</v>
      </c>
      <c r="F7" s="60" t="s">
        <v>189</v>
      </c>
      <c r="G7" s="119"/>
    </row>
    <row r="8" spans="1:17" s="105" customFormat="1" ht="9.9499999999999993" hidden="1" customHeight="1" x14ac:dyDescent="0.15">
      <c r="A8" s="108"/>
      <c r="B8" s="26"/>
      <c r="C8" s="104"/>
      <c r="D8" s="109"/>
      <c r="E8" s="107"/>
      <c r="F8" s="123"/>
      <c r="G8" s="121"/>
      <c r="I8" s="116"/>
      <c r="Q8" s="245"/>
    </row>
    <row r="9" spans="1:17" ht="19.5" hidden="1" customHeight="1" x14ac:dyDescent="0.15">
      <c r="D9" s="106"/>
      <c r="E9" s="167" t="s">
        <v>136</v>
      </c>
      <c r="F9" s="168" t="s">
        <v>47</v>
      </c>
      <c r="G9" s="106"/>
    </row>
    <row r="10" spans="1:17" s="105" customFormat="1" ht="9.9499999999999993" customHeight="1" x14ac:dyDescent="0.15">
      <c r="A10" s="108"/>
      <c r="B10" s="26"/>
      <c r="C10" s="104"/>
      <c r="D10" s="109"/>
      <c r="E10" s="107"/>
      <c r="F10" s="123"/>
      <c r="G10" s="121"/>
      <c r="I10" s="116"/>
      <c r="Q10" s="245"/>
    </row>
    <row r="11" spans="1:17" ht="33.75" x14ac:dyDescent="0.15">
      <c r="D11" s="106"/>
      <c r="E11" s="107" t="s">
        <v>223</v>
      </c>
      <c r="F11" s="623" t="s">
        <v>19</v>
      </c>
      <c r="G11" s="106"/>
    </row>
    <row r="12" spans="1:17" s="105" customFormat="1" ht="9.9499999999999993" customHeight="1" x14ac:dyDescent="0.15">
      <c r="A12" s="108"/>
      <c r="B12" s="26"/>
      <c r="C12" s="104"/>
      <c r="D12" s="109"/>
      <c r="E12" s="107"/>
      <c r="F12" s="123"/>
      <c r="G12" s="121"/>
      <c r="I12" s="116"/>
      <c r="Q12" s="245"/>
    </row>
    <row r="13" spans="1:17" ht="19.5" customHeight="1" x14ac:dyDescent="0.15">
      <c r="A13" s="108"/>
      <c r="D13" s="109"/>
      <c r="E13" s="110" t="s">
        <v>153</v>
      </c>
      <c r="F13" s="270" t="s">
        <v>221</v>
      </c>
      <c r="G13" s="121"/>
    </row>
    <row r="14" spans="1:17" ht="22.5" hidden="1" x14ac:dyDescent="0.15">
      <c r="A14" s="108"/>
      <c r="D14" s="109"/>
      <c r="E14" s="110" t="s">
        <v>117</v>
      </c>
      <c r="F14" s="571" t="s">
        <v>643</v>
      </c>
      <c r="G14" s="121"/>
    </row>
    <row r="15" spans="1:17" s="105" customFormat="1" ht="9.9499999999999993" hidden="1" customHeight="1" x14ac:dyDescent="0.15">
      <c r="A15" s="108"/>
      <c r="B15" s="26"/>
      <c r="C15" s="104"/>
      <c r="D15" s="109"/>
      <c r="E15" s="107"/>
      <c r="F15" s="123"/>
      <c r="G15" s="121"/>
      <c r="I15" s="116"/>
      <c r="Q15" s="245"/>
    </row>
    <row r="16" spans="1:17" ht="33.75" hidden="1" customHeight="1" x14ac:dyDescent="0.15">
      <c r="A16" s="108"/>
      <c r="D16" s="109"/>
      <c r="E16" s="167" t="s">
        <v>579</v>
      </c>
      <c r="F16" s="214"/>
      <c r="G16" s="121"/>
    </row>
    <row r="17" spans="1:17" ht="33.75" hidden="1" customHeight="1" x14ac:dyDescent="0.15">
      <c r="A17" s="108"/>
      <c r="D17" s="109"/>
      <c r="E17" s="167" t="s">
        <v>580</v>
      </c>
      <c r="F17" s="215"/>
      <c r="G17" s="121"/>
    </row>
    <row r="18" spans="1:17" s="105" customFormat="1" ht="3" customHeight="1" x14ac:dyDescent="0.15">
      <c r="A18" s="108"/>
      <c r="B18" s="26"/>
      <c r="C18" s="104"/>
      <c r="D18" s="109"/>
      <c r="E18" s="107"/>
      <c r="F18" s="123"/>
      <c r="G18" s="121"/>
      <c r="I18" s="116"/>
      <c r="Q18" s="245"/>
    </row>
    <row r="19" spans="1:17" s="369" customFormat="1" ht="5.25" hidden="1" x14ac:dyDescent="0.15">
      <c r="A19" s="362"/>
      <c r="B19" s="363"/>
      <c r="C19" s="372"/>
      <c r="D19" s="365"/>
      <c r="E19" s="366"/>
      <c r="F19" s="373"/>
      <c r="G19" s="368"/>
      <c r="I19" s="374"/>
    </row>
    <row r="20" spans="1:17" ht="19.5" customHeight="1" x14ac:dyDescent="0.15">
      <c r="A20" s="108"/>
      <c r="C20" s="261">
        <v>2018</v>
      </c>
      <c r="D20" s="109"/>
      <c r="E20" s="107" t="s">
        <v>325</v>
      </c>
      <c r="F20" s="231">
        <v>2018</v>
      </c>
      <c r="G20" s="121"/>
    </row>
    <row r="21" spans="1:17" s="371" customFormat="1" ht="5.25" hidden="1" x14ac:dyDescent="0.15">
      <c r="A21" s="362"/>
      <c r="B21" s="363"/>
      <c r="C21" s="364"/>
      <c r="D21" s="365"/>
      <c r="E21" s="366"/>
      <c r="F21" s="367"/>
      <c r="G21" s="368"/>
      <c r="H21" s="369"/>
      <c r="I21" s="370"/>
    </row>
    <row r="22" spans="1:17" s="105" customFormat="1" ht="9.9499999999999993" customHeight="1" x14ac:dyDescent="0.15">
      <c r="A22" s="108"/>
      <c r="B22" s="26"/>
      <c r="C22" s="104"/>
      <c r="D22" s="109"/>
      <c r="E22" s="107"/>
      <c r="F22" s="123"/>
      <c r="G22" s="121"/>
      <c r="I22" s="116"/>
      <c r="Q22" s="245"/>
    </row>
    <row r="23" spans="1:17" ht="33.75" customHeight="1" x14ac:dyDescent="0.15">
      <c r="D23" s="106"/>
      <c r="E23" s="110" t="s">
        <v>27</v>
      </c>
      <c r="F23" s="623" t="s">
        <v>19</v>
      </c>
      <c r="G23" s="106"/>
    </row>
    <row r="24" spans="1:17" s="105" customFormat="1" ht="3.6" customHeight="1" x14ac:dyDescent="0.15">
      <c r="A24" s="27"/>
      <c r="B24" s="26"/>
      <c r="C24" s="104"/>
      <c r="D24" s="106"/>
      <c r="E24" s="107"/>
      <c r="F24" s="107"/>
      <c r="G24" s="107"/>
      <c r="H24" s="107"/>
      <c r="I24" s="116"/>
      <c r="Q24" s="245"/>
    </row>
    <row r="25" spans="1:17" s="105" customFormat="1" ht="30" customHeight="1" x14ac:dyDescent="0.15">
      <c r="A25" s="27"/>
      <c r="B25" s="26"/>
      <c r="C25" s="111"/>
      <c r="D25" s="109"/>
      <c r="E25" s="112"/>
      <c r="F25" s="123"/>
      <c r="G25" s="122"/>
      <c r="I25" s="116"/>
      <c r="Q25" s="245"/>
    </row>
    <row r="26" spans="1:17" x14ac:dyDescent="0.15">
      <c r="C26" s="111"/>
      <c r="D26" s="109"/>
      <c r="E26" s="113" t="s">
        <v>321</v>
      </c>
      <c r="F26" s="61" t="s">
        <v>782</v>
      </c>
      <c r="G26" s="122"/>
    </row>
    <row r="27" spans="1:17" ht="19.5" hidden="1" customHeight="1" x14ac:dyDescent="0.15">
      <c r="C27" s="111"/>
      <c r="D27" s="109"/>
      <c r="E27" s="113" t="s">
        <v>322</v>
      </c>
      <c r="F27" s="62"/>
      <c r="G27" s="122"/>
    </row>
    <row r="28" spans="1:17" x14ac:dyDescent="0.15">
      <c r="C28" s="111"/>
      <c r="D28" s="109"/>
      <c r="E28" s="112" t="s">
        <v>4</v>
      </c>
      <c r="F28" s="61" t="s">
        <v>783</v>
      </c>
      <c r="G28" s="122"/>
    </row>
    <row r="29" spans="1:17" x14ac:dyDescent="0.15">
      <c r="C29" s="111"/>
      <c r="D29" s="109"/>
      <c r="E29" s="112" t="s">
        <v>5</v>
      </c>
      <c r="F29" s="61" t="s">
        <v>661</v>
      </c>
      <c r="G29" s="122"/>
      <c r="H29" s="29"/>
    </row>
    <row r="30" spans="1:17" ht="19.5" hidden="1" customHeight="1" x14ac:dyDescent="0.15">
      <c r="C30" s="111"/>
      <c r="D30" s="109"/>
      <c r="E30" s="112" t="s">
        <v>113</v>
      </c>
      <c r="F30" s="62"/>
      <c r="G30" s="122"/>
      <c r="H30" s="29"/>
    </row>
    <row r="31" spans="1:17" s="105" customFormat="1" ht="9.75" customHeight="1" x14ac:dyDescent="0.15">
      <c r="A31" s="108"/>
      <c r="B31" s="26"/>
      <c r="C31" s="104"/>
      <c r="D31" s="109"/>
      <c r="E31" s="107"/>
      <c r="F31" s="123"/>
      <c r="G31" s="121"/>
      <c r="I31" s="116"/>
      <c r="Q31" s="245"/>
    </row>
    <row r="32" spans="1:17" s="105" customFormat="1" ht="33.75" x14ac:dyDescent="0.15">
      <c r="A32" s="108"/>
      <c r="B32" s="26"/>
      <c r="C32" s="104"/>
      <c r="D32" s="109"/>
      <c r="E32" s="375" t="s">
        <v>326</v>
      </c>
      <c r="F32" s="623" t="s">
        <v>18</v>
      </c>
      <c r="G32" s="121"/>
      <c r="I32" s="116"/>
      <c r="Q32" s="245"/>
    </row>
    <row r="33" spans="1:17" s="105" customFormat="1" ht="22.5" x14ac:dyDescent="0.15">
      <c r="A33" s="108"/>
      <c r="B33" s="26"/>
      <c r="C33" s="104"/>
      <c r="D33" s="109"/>
      <c r="E33" s="379" t="s">
        <v>327</v>
      </c>
      <c r="F33" s="624" t="s">
        <v>843</v>
      </c>
      <c r="G33" s="121"/>
      <c r="I33" s="116"/>
      <c r="Q33" s="245"/>
    </row>
    <row r="34" spans="1:17" s="378" customFormat="1" ht="3" customHeight="1" x14ac:dyDescent="0.15">
      <c r="A34" s="380"/>
      <c r="B34" s="376"/>
      <c r="C34" s="377"/>
      <c r="D34" s="381"/>
      <c r="E34" s="379"/>
      <c r="F34" s="383"/>
      <c r="G34" s="382"/>
      <c r="I34" s="116"/>
      <c r="Q34" s="384"/>
    </row>
    <row r="35" spans="1:17" s="105" customFormat="1" ht="33.75" x14ac:dyDescent="0.15">
      <c r="A35" s="108"/>
      <c r="B35" s="26"/>
      <c r="C35" s="104"/>
      <c r="D35" s="109"/>
      <c r="E35" s="379" t="s">
        <v>328</v>
      </c>
      <c r="F35" s="623" t="s">
        <v>19</v>
      </c>
      <c r="G35" s="121"/>
      <c r="I35" s="116"/>
      <c r="Q35" s="245"/>
    </row>
    <row r="36" spans="1:17" s="378" customFormat="1" ht="3" customHeight="1" x14ac:dyDescent="0.15">
      <c r="A36" s="380"/>
      <c r="B36" s="376"/>
      <c r="C36" s="377"/>
      <c r="D36" s="381"/>
      <c r="E36" s="379"/>
      <c r="F36" s="383"/>
      <c r="G36" s="382"/>
      <c r="I36" s="116"/>
      <c r="Q36" s="384"/>
    </row>
    <row r="37" spans="1:17" s="105" customFormat="1" ht="22.5" x14ac:dyDescent="0.15">
      <c r="A37" s="108"/>
      <c r="B37" s="26"/>
      <c r="C37" s="104"/>
      <c r="D37" s="109"/>
      <c r="E37" s="379" t="s">
        <v>329</v>
      </c>
      <c r="F37" s="623" t="s">
        <v>18</v>
      </c>
      <c r="G37" s="121"/>
      <c r="I37" s="116"/>
      <c r="Q37" s="245"/>
    </row>
    <row r="38" spans="1:17" s="378" customFormat="1" ht="33.75" x14ac:dyDescent="0.15">
      <c r="A38" s="380"/>
      <c r="B38" s="376"/>
      <c r="C38" s="377"/>
      <c r="D38" s="381"/>
      <c r="E38" s="379" t="s">
        <v>561</v>
      </c>
      <c r="F38" s="623" t="s">
        <v>19</v>
      </c>
      <c r="G38" s="382"/>
      <c r="I38" s="116"/>
      <c r="Q38" s="384"/>
    </row>
    <row r="39" spans="1:17" s="105" customFormat="1" ht="9.75" customHeight="1" x14ac:dyDescent="0.15">
      <c r="A39" s="108"/>
      <c r="B39" s="26"/>
      <c r="C39" s="104"/>
      <c r="D39" s="109"/>
      <c r="E39" s="107"/>
      <c r="F39" s="123"/>
      <c r="G39" s="121"/>
      <c r="I39" s="116"/>
      <c r="Q39" s="245"/>
    </row>
    <row r="40" spans="1:17" ht="19.5" customHeight="1" x14ac:dyDescent="0.15">
      <c r="A40" s="30"/>
      <c r="B40" s="31"/>
      <c r="D40" s="56"/>
      <c r="E40" s="114" t="s">
        <v>101</v>
      </c>
      <c r="F40" s="622" t="s">
        <v>844</v>
      </c>
      <c r="G40" s="121"/>
    </row>
    <row r="41" spans="1:17" ht="19.5" customHeight="1" x14ac:dyDescent="0.15">
      <c r="A41" s="30"/>
      <c r="B41" s="31"/>
      <c r="D41" s="56"/>
      <c r="E41" s="114" t="s">
        <v>108</v>
      </c>
      <c r="F41" s="622" t="s">
        <v>845</v>
      </c>
      <c r="G41" s="121"/>
    </row>
    <row r="42" spans="1:17" s="105" customFormat="1" ht="3" customHeight="1" x14ac:dyDescent="0.15">
      <c r="A42" s="30"/>
      <c r="B42" s="31"/>
      <c r="C42" s="104"/>
      <c r="D42" s="56"/>
      <c r="E42" s="114"/>
      <c r="F42" s="114"/>
      <c r="G42" s="121"/>
      <c r="I42" s="116"/>
      <c r="Q42" s="245"/>
    </row>
    <row r="43" spans="1:17" s="105" customFormat="1" ht="19.5" customHeight="1" x14ac:dyDescent="0.15">
      <c r="A43" s="27"/>
      <c r="B43" s="26"/>
      <c r="C43" s="104"/>
      <c r="E43" s="70"/>
      <c r="F43" s="121" t="s">
        <v>197</v>
      </c>
      <c r="G43" s="117"/>
      <c r="I43" s="116"/>
      <c r="Q43" s="245"/>
    </row>
    <row r="44" spans="1:17" ht="19.5" customHeight="1" x14ac:dyDescent="0.15">
      <c r="E44" s="114" t="s">
        <v>21</v>
      </c>
      <c r="F44" s="622" t="s">
        <v>846</v>
      </c>
    </row>
    <row r="45" spans="1:17" ht="19.5" customHeight="1" x14ac:dyDescent="0.15">
      <c r="E45" s="114" t="s">
        <v>22</v>
      </c>
      <c r="F45" s="622" t="s">
        <v>847</v>
      </c>
    </row>
    <row r="46" spans="1:17" ht="19.5" customHeight="1" x14ac:dyDescent="0.15">
      <c r="E46" s="114" t="s">
        <v>28</v>
      </c>
      <c r="F46" s="622" t="s">
        <v>848</v>
      </c>
    </row>
    <row r="47" spans="1:17" ht="19.5" customHeight="1" x14ac:dyDescent="0.15">
      <c r="E47" s="114" t="s">
        <v>23</v>
      </c>
      <c r="F47" s="622" t="s">
        <v>1625</v>
      </c>
    </row>
    <row r="48" spans="1:17" ht="3" customHeight="1" x14ac:dyDescent="0.15">
      <c r="E48" s="114"/>
      <c r="F48" s="56"/>
    </row>
    <row r="49" spans="5:6" ht="30" customHeight="1" x14ac:dyDescent="0.15">
      <c r="E49" s="114"/>
      <c r="F49" s="56"/>
    </row>
    <row r="50" spans="5:6" ht="9.9499999999999993" customHeight="1" x14ac:dyDescent="0.15"/>
  </sheetData>
  <sheetProtection password="FA9C" sheet="1" objects="1" scenarios="1" formatColumns="0" formatRows="0"/>
  <dataConsolidate leftLabels="1" link="1"/>
  <mergeCells count="1">
    <mergeCell ref="E5:F5"/>
  </mergeCells>
  <phoneticPr fontId="9" type="noConversion"/>
  <dataValidations xWindow="529" yWindow="632" count="8">
    <dataValidation type="textLength" operator="lessThanOrEqual" allowBlank="1" showInputMessage="1" showErrorMessage="1" errorTitle="Ошибка" error="Допускается ввод не более 900 символов!" sqref="F27 F44:F47">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sqref="F20">
      <formula1>year_list</formula1>
    </dataValidation>
    <dataValidation type="textLength" operator="lessThanOrEqual" allowBlank="1" showInputMessage="1" showErrorMessage="1" errorTitle="Ошибка" error="Допускается ввод не более 900 символов!" sqref="F40">
      <formula1>900</formula1>
    </dataValidation>
    <dataValidation type="textLength" operator="lessThanOrEqual" allowBlank="1" showInputMessage="1" showErrorMessage="1" errorTitle="Ошибка" error="Допускается ввод не более 900 символов!" sqref="F41">
      <formula1>900</formula1>
    </dataValidation>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ColWidth="9.140625" defaultRowHeight="14.25" x14ac:dyDescent="0.15"/>
  <cols>
    <col min="1" max="1" width="9.140625" style="47" hidden="1" customWidth="1"/>
    <col min="2" max="2" width="9.140625" style="484" hidden="1" customWidth="1"/>
    <col min="3" max="3" width="3.7109375" style="169" customWidth="1"/>
    <col min="4" max="4" width="6.28515625" style="484" customWidth="1"/>
    <col min="5" max="5" width="46.42578125" style="484" customWidth="1"/>
    <col min="6" max="6" width="3.7109375" style="484" customWidth="1"/>
    <col min="7" max="7" width="5.7109375" style="484" customWidth="1"/>
    <col min="8" max="8" width="41.42578125" style="484" bestFit="1" customWidth="1"/>
    <col min="9" max="9" width="3.7109375" style="484" customWidth="1"/>
    <col min="10" max="10" width="5.7109375" style="484" customWidth="1"/>
    <col min="11" max="11" width="32.5703125" style="484" customWidth="1"/>
    <col min="12" max="12" width="14.85546875" style="484" customWidth="1"/>
    <col min="13" max="13" width="13.140625" style="310" hidden="1" customWidth="1"/>
    <col min="14" max="16" width="9.140625" style="310" hidden="1" customWidth="1"/>
    <col min="17" max="17" width="25.7109375" style="311" hidden="1" customWidth="1"/>
    <col min="18" max="18" width="14.42578125" style="310" hidden="1" customWidth="1"/>
    <col min="19" max="22" width="9.140625" style="312"/>
    <col min="23" max="16384" width="9.140625" style="484"/>
  </cols>
  <sheetData>
    <row r="1" spans="1:256" s="496" customFormat="1" ht="16.5" hidden="1" customHeight="1" x14ac:dyDescent="0.15">
      <c r="C1" s="620"/>
      <c r="H1" s="620"/>
      <c r="I1" s="620"/>
      <c r="J1" s="620"/>
      <c r="K1" s="620" t="s">
        <v>148</v>
      </c>
      <c r="L1" s="303" t="s">
        <v>139</v>
      </c>
      <c r="M1" s="304" t="s">
        <v>147</v>
      </c>
      <c r="N1" s="304"/>
      <c r="O1" s="304"/>
      <c r="P1" s="304"/>
      <c r="Q1" s="305"/>
      <c r="R1" s="304"/>
      <c r="S1" s="304"/>
      <c r="T1" s="304"/>
      <c r="U1" s="304"/>
      <c r="V1" s="304"/>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c r="DB1" s="303"/>
      <c r="DC1" s="303"/>
      <c r="DD1" s="303"/>
      <c r="DE1" s="303"/>
      <c r="DF1" s="303"/>
      <c r="DG1" s="303"/>
      <c r="DH1" s="303"/>
      <c r="DI1" s="303"/>
      <c r="DJ1" s="303"/>
      <c r="DK1" s="303"/>
      <c r="DL1" s="303"/>
      <c r="DM1" s="303"/>
      <c r="DN1" s="303"/>
      <c r="DO1" s="303"/>
      <c r="DP1" s="303"/>
      <c r="DQ1" s="303"/>
      <c r="DR1" s="303"/>
      <c r="DS1" s="303"/>
      <c r="DT1" s="303"/>
      <c r="DU1" s="303"/>
      <c r="DV1" s="303"/>
      <c r="DW1" s="303"/>
      <c r="DX1" s="303"/>
      <c r="DY1" s="303"/>
      <c r="DZ1" s="303"/>
      <c r="EA1" s="303"/>
      <c r="EB1" s="303"/>
      <c r="EC1" s="303"/>
      <c r="ED1" s="303"/>
      <c r="EE1" s="303"/>
      <c r="EF1" s="303"/>
      <c r="EG1" s="303"/>
      <c r="EH1" s="303"/>
      <c r="EI1" s="303"/>
      <c r="EJ1" s="303"/>
      <c r="EK1" s="303"/>
      <c r="EL1" s="303"/>
      <c r="EM1" s="303"/>
      <c r="EN1" s="303"/>
      <c r="EO1" s="303"/>
      <c r="EP1" s="303"/>
      <c r="EQ1" s="303"/>
      <c r="ER1" s="303"/>
      <c r="ES1" s="303"/>
      <c r="ET1" s="303"/>
      <c r="EU1" s="303"/>
      <c r="EV1" s="303"/>
      <c r="EW1" s="303"/>
      <c r="EX1" s="303"/>
      <c r="EY1" s="303"/>
      <c r="EZ1" s="303"/>
      <c r="FA1" s="303"/>
      <c r="FB1" s="303"/>
      <c r="FC1" s="303"/>
      <c r="FD1" s="303"/>
      <c r="FE1" s="303"/>
      <c r="FF1" s="303"/>
      <c r="FG1" s="303"/>
      <c r="FH1" s="303"/>
      <c r="FI1" s="303"/>
      <c r="FJ1" s="303"/>
      <c r="FK1" s="303"/>
      <c r="FL1" s="303"/>
      <c r="FM1" s="303"/>
      <c r="FN1" s="303"/>
      <c r="FO1" s="303"/>
      <c r="FP1" s="303"/>
      <c r="FQ1" s="303"/>
      <c r="FR1" s="303"/>
      <c r="FS1" s="303"/>
      <c r="FT1" s="303"/>
      <c r="FU1" s="303"/>
      <c r="FV1" s="303"/>
      <c r="FW1" s="303"/>
      <c r="FX1" s="303"/>
      <c r="FY1" s="303"/>
      <c r="FZ1" s="303"/>
      <c r="GA1" s="303"/>
      <c r="GB1" s="303"/>
      <c r="GC1" s="303"/>
      <c r="GD1" s="303"/>
      <c r="GE1" s="303"/>
      <c r="GF1" s="303"/>
      <c r="GG1" s="303"/>
      <c r="GH1" s="303"/>
      <c r="GI1" s="303"/>
      <c r="GJ1" s="303"/>
      <c r="GK1" s="303"/>
      <c r="GL1" s="303"/>
      <c r="GM1" s="303"/>
      <c r="GN1" s="303"/>
      <c r="GO1" s="303"/>
      <c r="GP1" s="303"/>
      <c r="GQ1" s="303"/>
      <c r="GR1" s="303"/>
      <c r="GS1" s="303"/>
      <c r="GT1" s="303"/>
      <c r="GU1" s="303"/>
      <c r="GV1" s="303"/>
      <c r="GW1" s="303"/>
      <c r="GX1" s="303"/>
      <c r="GY1" s="303"/>
      <c r="GZ1" s="303"/>
      <c r="HA1" s="303"/>
      <c r="HB1" s="303"/>
      <c r="HC1" s="303"/>
      <c r="HD1" s="303"/>
      <c r="HE1" s="303"/>
      <c r="HF1" s="303"/>
      <c r="HG1" s="303"/>
      <c r="HH1" s="303"/>
      <c r="HI1" s="303"/>
      <c r="HJ1" s="303"/>
      <c r="HK1" s="303"/>
      <c r="HL1" s="303"/>
      <c r="HM1" s="303"/>
      <c r="HN1" s="303"/>
      <c r="HO1" s="303"/>
      <c r="HP1" s="303"/>
      <c r="HQ1" s="303"/>
      <c r="HR1" s="303"/>
      <c r="HS1" s="303"/>
      <c r="HT1" s="303"/>
      <c r="HU1" s="303"/>
      <c r="HV1" s="303"/>
      <c r="HW1" s="303"/>
      <c r="HX1" s="303"/>
      <c r="HY1" s="303"/>
      <c r="HZ1" s="303"/>
      <c r="IA1" s="303"/>
      <c r="IB1" s="303"/>
      <c r="IC1" s="303"/>
      <c r="ID1" s="303"/>
      <c r="IE1" s="303"/>
      <c r="IF1" s="303"/>
      <c r="IG1" s="303"/>
      <c r="IH1" s="303"/>
      <c r="II1" s="303"/>
      <c r="IJ1" s="303"/>
      <c r="IK1" s="303"/>
      <c r="IL1" s="303"/>
      <c r="IM1" s="303"/>
      <c r="IN1" s="303"/>
      <c r="IO1" s="303"/>
      <c r="IP1" s="303"/>
      <c r="IQ1" s="303"/>
      <c r="IR1" s="303"/>
      <c r="IS1" s="303"/>
      <c r="IT1" s="303"/>
      <c r="IU1" s="303"/>
      <c r="IV1" s="303"/>
    </row>
    <row r="2" spans="1:256" s="309" customFormat="1" ht="16.5" hidden="1" customHeight="1" x14ac:dyDescent="0.15">
      <c r="A2" s="306"/>
      <c r="B2" s="306"/>
      <c r="C2" s="307"/>
      <c r="D2" s="306"/>
      <c r="E2" s="306"/>
      <c r="F2" s="306"/>
      <c r="G2" s="306"/>
      <c r="H2" s="306"/>
      <c r="I2" s="306"/>
      <c r="J2" s="306"/>
      <c r="K2" s="306"/>
      <c r="L2" s="306"/>
      <c r="M2" s="304"/>
      <c r="N2" s="304"/>
      <c r="O2" s="304"/>
      <c r="P2" s="304"/>
      <c r="Q2" s="305"/>
      <c r="R2" s="304"/>
      <c r="S2" s="308"/>
      <c r="T2" s="308"/>
      <c r="U2" s="308"/>
      <c r="V2" s="308"/>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307"/>
      <c r="CB2" s="307"/>
      <c r="CC2" s="307"/>
      <c r="CD2" s="307"/>
      <c r="CE2" s="307"/>
      <c r="CF2" s="307"/>
      <c r="CG2" s="307"/>
      <c r="CH2" s="307"/>
      <c r="CI2" s="307"/>
      <c r="CJ2" s="307"/>
      <c r="CK2" s="307"/>
      <c r="CL2" s="307"/>
      <c r="CM2" s="307"/>
      <c r="CN2" s="307"/>
      <c r="CO2" s="307"/>
      <c r="CP2" s="307"/>
      <c r="CQ2" s="307"/>
      <c r="CR2" s="307"/>
      <c r="CS2" s="307"/>
      <c r="CT2" s="307"/>
      <c r="CU2" s="307"/>
      <c r="CV2" s="307"/>
      <c r="CW2" s="307"/>
      <c r="CX2" s="307"/>
      <c r="CY2" s="307"/>
      <c r="CZ2" s="307"/>
      <c r="DA2" s="307"/>
      <c r="DB2" s="307"/>
      <c r="DC2" s="307"/>
      <c r="DD2" s="307"/>
      <c r="DE2" s="307"/>
      <c r="DF2" s="307"/>
      <c r="DG2" s="307"/>
      <c r="DH2" s="307"/>
      <c r="DI2" s="307"/>
      <c r="DJ2" s="307"/>
      <c r="DK2" s="307"/>
      <c r="DL2" s="307"/>
      <c r="DM2" s="307"/>
      <c r="DN2" s="307"/>
      <c r="DO2" s="307"/>
      <c r="DP2" s="307"/>
      <c r="DQ2" s="307"/>
      <c r="DR2" s="307"/>
      <c r="DS2" s="307"/>
      <c r="DT2" s="307"/>
      <c r="DU2" s="307"/>
      <c r="DV2" s="307"/>
      <c r="DW2" s="307"/>
      <c r="DX2" s="307"/>
      <c r="DY2" s="307"/>
      <c r="DZ2" s="307"/>
      <c r="EA2" s="307"/>
      <c r="EB2" s="307"/>
      <c r="EC2" s="307"/>
      <c r="ED2" s="307"/>
      <c r="EE2" s="307"/>
      <c r="EF2" s="307"/>
      <c r="EG2" s="307"/>
      <c r="EH2" s="307"/>
      <c r="EI2" s="307"/>
      <c r="EJ2" s="307"/>
      <c r="EK2" s="307"/>
      <c r="EL2" s="307"/>
      <c r="EM2" s="307"/>
      <c r="EN2" s="307"/>
      <c r="EO2" s="307"/>
      <c r="EP2" s="307"/>
      <c r="EQ2" s="307"/>
      <c r="ER2" s="307"/>
      <c r="ES2" s="307"/>
      <c r="ET2" s="307"/>
    </row>
    <row r="3" spans="1:256" s="170" customFormat="1" ht="3" customHeight="1" x14ac:dyDescent="0.15">
      <c r="A3" s="47"/>
      <c r="B3" s="484"/>
      <c r="C3" s="54"/>
      <c r="D3" s="486"/>
      <c r="E3" s="486"/>
      <c r="F3" s="486"/>
      <c r="G3" s="486"/>
      <c r="H3" s="486"/>
      <c r="I3" s="486"/>
      <c r="J3" s="486"/>
      <c r="K3" s="486"/>
      <c r="L3" s="88"/>
      <c r="M3" s="310"/>
      <c r="N3" s="310"/>
      <c r="O3" s="310"/>
      <c r="P3" s="310"/>
      <c r="Q3" s="311"/>
      <c r="R3" s="310"/>
      <c r="S3" s="312"/>
      <c r="T3" s="312"/>
      <c r="U3" s="312"/>
      <c r="V3" s="312"/>
    </row>
    <row r="4" spans="1:256" s="170" customFormat="1" ht="22.5" x14ac:dyDescent="0.15">
      <c r="A4" s="47"/>
      <c r="B4" s="484"/>
      <c r="C4" s="54"/>
      <c r="D4" s="671" t="s">
        <v>330</v>
      </c>
      <c r="E4" s="672"/>
      <c r="F4" s="672"/>
      <c r="G4" s="672"/>
      <c r="H4" s="673"/>
      <c r="I4" s="313"/>
      <c r="M4" s="310"/>
      <c r="N4" s="310"/>
      <c r="O4" s="310"/>
      <c r="P4" s="310"/>
      <c r="Q4" s="311"/>
      <c r="R4" s="310"/>
      <c r="S4" s="312"/>
      <c r="T4" s="312"/>
      <c r="U4" s="312"/>
      <c r="V4" s="312"/>
    </row>
    <row r="5" spans="1:256" s="170" customFormat="1" ht="3" hidden="1" customHeight="1" x14ac:dyDescent="0.15">
      <c r="A5" s="47"/>
      <c r="B5" s="484"/>
      <c r="C5" s="54"/>
      <c r="D5" s="486"/>
      <c r="E5" s="486"/>
      <c r="F5" s="486"/>
      <c r="G5" s="486"/>
      <c r="H5" s="36"/>
      <c r="I5" s="36"/>
      <c r="J5" s="36"/>
      <c r="K5" s="36"/>
      <c r="L5" s="35"/>
      <c r="M5" s="310"/>
      <c r="N5" s="310"/>
      <c r="O5" s="310"/>
      <c r="P5" s="310"/>
      <c r="Q5" s="311"/>
      <c r="R5" s="310"/>
      <c r="S5" s="312"/>
      <c r="T5" s="312"/>
      <c r="U5" s="312"/>
      <c r="V5" s="312"/>
    </row>
    <row r="6" spans="1:256" s="170" customFormat="1" ht="20.100000000000001" hidden="1" customHeight="1" x14ac:dyDescent="0.15">
      <c r="A6" s="182"/>
      <c r="B6" s="182"/>
      <c r="C6" s="54"/>
      <c r="D6" s="674"/>
      <c r="E6" s="674"/>
      <c r="F6" s="675" t="s">
        <v>18</v>
      </c>
      <c r="G6" s="675"/>
      <c r="H6" s="36"/>
      <c r="I6" s="36"/>
      <c r="J6" s="171"/>
      <c r="K6" s="172"/>
      <c r="L6" s="172"/>
      <c r="M6" s="310"/>
      <c r="N6" s="310"/>
      <c r="O6" s="310"/>
      <c r="P6" s="310"/>
      <c r="Q6" s="311"/>
      <c r="R6" s="310"/>
      <c r="S6" s="312"/>
      <c r="T6" s="312"/>
      <c r="U6" s="312"/>
      <c r="V6" s="312"/>
    </row>
    <row r="7" spans="1:256" ht="45.75" customHeight="1" x14ac:dyDescent="0.15">
      <c r="E7" s="678"/>
      <c r="F7" s="678"/>
      <c r="G7" s="678"/>
      <c r="H7" s="678"/>
      <c r="I7" s="678"/>
      <c r="J7" s="678"/>
      <c r="K7" s="678"/>
      <c r="L7" s="678"/>
    </row>
    <row r="8" spans="1:256" s="170" customFormat="1" x14ac:dyDescent="0.15">
      <c r="A8" s="47"/>
      <c r="B8" s="484"/>
      <c r="C8" s="54"/>
      <c r="D8" s="676" t="s">
        <v>331</v>
      </c>
      <c r="E8" s="676"/>
      <c r="F8" s="676" t="s">
        <v>137</v>
      </c>
      <c r="G8" s="676"/>
      <c r="H8" s="676"/>
      <c r="I8" s="677" t="s">
        <v>138</v>
      </c>
      <c r="J8" s="677"/>
      <c r="K8" s="677"/>
      <c r="L8" s="677"/>
      <c r="M8" s="310"/>
      <c r="N8" s="310"/>
      <c r="O8" s="310"/>
      <c r="P8" s="310"/>
      <c r="Q8" s="311"/>
      <c r="R8" s="310"/>
      <c r="S8" s="312"/>
      <c r="T8" s="312"/>
      <c r="U8" s="312"/>
      <c r="V8" s="312"/>
    </row>
    <row r="9" spans="1:256" s="170" customFormat="1" ht="20.25" customHeight="1" x14ac:dyDescent="0.15">
      <c r="A9" s="47"/>
      <c r="B9" s="484"/>
      <c r="C9" s="54"/>
      <c r="D9" s="608" t="s">
        <v>25</v>
      </c>
      <c r="E9" s="608" t="s">
        <v>145</v>
      </c>
      <c r="F9" s="667" t="s">
        <v>25</v>
      </c>
      <c r="G9" s="668"/>
      <c r="H9" s="186" t="s">
        <v>145</v>
      </c>
      <c r="I9" s="669" t="s">
        <v>25</v>
      </c>
      <c r="J9" s="669"/>
      <c r="K9" s="186" t="s">
        <v>145</v>
      </c>
      <c r="L9" s="186" t="s">
        <v>139</v>
      </c>
      <c r="M9" s="350"/>
      <c r="N9" s="350"/>
      <c r="O9" s="350"/>
      <c r="P9" s="350"/>
      <c r="Q9" s="351"/>
      <c r="R9" s="350"/>
      <c r="S9" s="312"/>
      <c r="T9" s="312"/>
      <c r="U9" s="312"/>
      <c r="V9" s="312"/>
    </row>
    <row r="10" spans="1:256" ht="12" customHeight="1" x14ac:dyDescent="0.15">
      <c r="C10" s="86"/>
      <c r="D10" s="609" t="s">
        <v>26</v>
      </c>
      <c r="E10" s="609" t="s">
        <v>0</v>
      </c>
      <c r="F10" s="670" t="s">
        <v>1</v>
      </c>
      <c r="G10" s="670"/>
      <c r="H10" s="609" t="s">
        <v>2</v>
      </c>
      <c r="I10" s="670" t="s">
        <v>12</v>
      </c>
      <c r="J10" s="670"/>
      <c r="K10" s="609" t="s">
        <v>13</v>
      </c>
      <c r="L10" s="609" t="s">
        <v>31</v>
      </c>
      <c r="M10" s="350"/>
      <c r="N10" s="350"/>
      <c r="O10" s="350"/>
      <c r="P10" s="350"/>
      <c r="Q10" s="351"/>
      <c r="R10" s="350"/>
      <c r="S10" s="314"/>
      <c r="T10" s="314"/>
      <c r="U10" s="314"/>
      <c r="V10" s="314"/>
    </row>
    <row r="11" spans="1:256" s="170" customFormat="1" hidden="1" x14ac:dyDescent="0.15">
      <c r="A11" s="484"/>
      <c r="B11" s="484"/>
      <c r="C11" s="54"/>
      <c r="D11" s="209">
        <v>0</v>
      </c>
      <c r="E11" s="210"/>
      <c r="F11" s="205" t="s">
        <v>141</v>
      </c>
      <c r="G11" s="205"/>
      <c r="H11" s="211"/>
      <c r="I11" s="207" t="s">
        <v>141</v>
      </c>
      <c r="J11" s="205"/>
      <c r="K11" s="211"/>
      <c r="L11" s="212"/>
      <c r="M11" s="352" t="s">
        <v>238</v>
      </c>
      <c r="N11" s="350"/>
      <c r="O11" s="350"/>
      <c r="P11" s="350" t="s">
        <v>239</v>
      </c>
      <c r="Q11" s="351" t="s">
        <v>240</v>
      </c>
      <c r="R11" s="350" t="s">
        <v>241</v>
      </c>
      <c r="S11" s="312"/>
      <c r="T11" s="312"/>
      <c r="U11" s="312"/>
      <c r="V11" s="312"/>
    </row>
    <row r="12" spans="1:256" s="81" customFormat="1" ht="15.75" hidden="1" customHeight="1" x14ac:dyDescent="0.15">
      <c r="A12" s="485"/>
      <c r="B12" s="490" t="s">
        <v>146</v>
      </c>
      <c r="C12" s="682"/>
      <c r="D12" s="676">
        <v>1</v>
      </c>
      <c r="E12" s="684" t="s">
        <v>1447</v>
      </c>
      <c r="F12" s="617" t="s">
        <v>141</v>
      </c>
      <c r="G12" s="611">
        <v>0</v>
      </c>
      <c r="H12" s="320"/>
      <c r="I12" s="187" t="s">
        <v>141</v>
      </c>
      <c r="J12" s="321" t="s">
        <v>242</v>
      </c>
      <c r="K12" s="213"/>
      <c r="L12" s="234"/>
      <c r="M12" s="310">
        <f>mergeValue(H12)</f>
        <v>0</v>
      </c>
      <c r="N12" s="496"/>
      <c r="O12" s="496"/>
      <c r="P12" s="310" t="str">
        <f t="array" ref="P12">IF(ISERROR(MATCH(MID(Q12,1,250),MID(note_ter,1,250),0)),"n","y")</f>
        <v>n</v>
      </c>
      <c r="Q12" s="496" t="s">
        <v>1447</v>
      </c>
      <c r="R12" s="310" t="str">
        <f>K12&amp;"("&amp;L12&amp;")"</f>
        <v>()</v>
      </c>
      <c r="S12" s="490"/>
      <c r="T12" s="490"/>
      <c r="U12" s="248"/>
      <c r="V12" s="490"/>
      <c r="W12" s="490"/>
      <c r="X12" s="490"/>
      <c r="Y12" s="134"/>
      <c r="Z12" s="134"/>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134"/>
      <c r="BW12" s="134"/>
      <c r="BX12" s="134"/>
      <c r="BY12" s="134"/>
      <c r="BZ12" s="134"/>
      <c r="CA12" s="134"/>
      <c r="CB12" s="134"/>
      <c r="CC12" s="134"/>
      <c r="CD12" s="134"/>
      <c r="CE12" s="134"/>
    </row>
    <row r="13" spans="1:256" s="81" customFormat="1" ht="15" hidden="1" customHeight="1" x14ac:dyDescent="0.15">
      <c r="A13" s="485"/>
      <c r="B13" s="490" t="s">
        <v>146</v>
      </c>
      <c r="C13" s="682"/>
      <c r="D13" s="676"/>
      <c r="E13" s="685"/>
      <c r="F13" s="687" t="s">
        <v>141</v>
      </c>
      <c r="G13" s="676">
        <v>1</v>
      </c>
      <c r="H13" s="679" t="s">
        <v>1442</v>
      </c>
      <c r="I13" s="187" t="s">
        <v>141</v>
      </c>
      <c r="J13" s="321" t="s">
        <v>242</v>
      </c>
      <c r="K13" s="213"/>
      <c r="L13" s="234"/>
      <c r="M13" s="310" t="str">
        <f>mergeValue(H13)</f>
        <v>город Тюмень</v>
      </c>
      <c r="N13" s="496"/>
      <c r="O13" s="496"/>
      <c r="P13" s="496"/>
      <c r="Q13" s="496"/>
      <c r="R13" s="310" t="str">
        <f>K13&amp;"("&amp;L13&amp;")"</f>
        <v>()</v>
      </c>
      <c r="S13" s="490"/>
      <c r="T13" s="490"/>
      <c r="U13" s="248"/>
      <c r="V13" s="490"/>
      <c r="W13" s="490"/>
      <c r="X13" s="490"/>
      <c r="Y13" s="134"/>
      <c r="Z13" s="134"/>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134"/>
      <c r="BW13" s="134"/>
      <c r="BX13" s="134"/>
      <c r="BY13" s="134"/>
      <c r="BZ13" s="134"/>
      <c r="CA13" s="134"/>
      <c r="CB13" s="134"/>
      <c r="CC13" s="134"/>
      <c r="CD13" s="134"/>
      <c r="CE13" s="134"/>
    </row>
    <row r="14" spans="1:256" s="81" customFormat="1" ht="45" customHeight="1" x14ac:dyDescent="0.15">
      <c r="A14" s="485"/>
      <c r="B14" s="490" t="s">
        <v>146</v>
      </c>
      <c r="C14" s="682"/>
      <c r="D14" s="676"/>
      <c r="E14" s="685"/>
      <c r="F14" s="688"/>
      <c r="G14" s="676"/>
      <c r="H14" s="680"/>
      <c r="I14" s="625" t="s">
        <v>141</v>
      </c>
      <c r="J14" s="611">
        <v>1</v>
      </c>
      <c r="K14" s="616" t="s">
        <v>1442</v>
      </c>
      <c r="L14" s="192" t="s">
        <v>1443</v>
      </c>
      <c r="M14" s="310" t="str">
        <f>mergeValue(H14)</f>
        <v>город Тюмень</v>
      </c>
      <c r="N14" s="496"/>
      <c r="O14" s="496"/>
      <c r="P14" s="496"/>
      <c r="Q14" s="496"/>
      <c r="R14" s="310" t="str">
        <f>K14&amp;" ("&amp;L14&amp;")"</f>
        <v>город Тюмень (71701000)</v>
      </c>
      <c r="S14" s="490"/>
      <c r="T14" s="490"/>
      <c r="U14" s="248"/>
      <c r="V14" s="490"/>
      <c r="W14" s="490"/>
      <c r="X14" s="490"/>
      <c r="Y14" s="134"/>
      <c r="Z14" s="134"/>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134"/>
      <c r="BW14" s="134"/>
      <c r="BX14" s="134"/>
      <c r="BY14" s="134"/>
      <c r="BZ14" s="134"/>
      <c r="CA14" s="134"/>
      <c r="CB14" s="134"/>
      <c r="CC14" s="134"/>
      <c r="CD14" s="134"/>
      <c r="CE14" s="134"/>
    </row>
    <row r="15" spans="1:256" s="81" customFormat="1" ht="0.95" customHeight="1" x14ac:dyDescent="0.15">
      <c r="A15" s="485"/>
      <c r="B15" s="485"/>
      <c r="C15" s="682"/>
      <c r="D15" s="676"/>
      <c r="E15" s="685"/>
      <c r="F15" s="689"/>
      <c r="G15" s="676"/>
      <c r="H15" s="681"/>
      <c r="I15" s="197" t="s">
        <v>141</v>
      </c>
      <c r="J15" s="197"/>
      <c r="K15" s="213" t="s">
        <v>141</v>
      </c>
      <c r="L15" s="234"/>
      <c r="M15" s="496"/>
      <c r="N15" s="496"/>
      <c r="O15" s="496"/>
      <c r="P15" s="496"/>
      <c r="Q15" s="310"/>
      <c r="R15" s="496"/>
      <c r="S15" s="490"/>
      <c r="T15" s="490"/>
      <c r="U15" s="248"/>
      <c r="V15" s="490"/>
      <c r="W15" s="490"/>
      <c r="X15" s="490"/>
      <c r="Y15" s="134"/>
      <c r="Z15" s="134"/>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134"/>
      <c r="BW15" s="134"/>
      <c r="BX15" s="134"/>
      <c r="BY15" s="134"/>
      <c r="BZ15" s="134"/>
      <c r="CA15" s="134"/>
      <c r="CB15" s="134"/>
      <c r="CC15" s="134"/>
      <c r="CD15" s="134"/>
      <c r="CE15" s="134"/>
    </row>
    <row r="16" spans="1:256" s="81" customFormat="1" ht="0.95" customHeight="1" x14ac:dyDescent="0.15">
      <c r="A16" s="485"/>
      <c r="B16" s="485"/>
      <c r="C16" s="683"/>
      <c r="D16" s="676"/>
      <c r="E16" s="686"/>
      <c r="F16" s="187" t="s">
        <v>141</v>
      </c>
      <c r="G16" s="197" t="s">
        <v>141</v>
      </c>
      <c r="H16" s="213" t="s">
        <v>141</v>
      </c>
      <c r="I16" s="197" t="s">
        <v>141</v>
      </c>
      <c r="J16" s="197"/>
      <c r="K16" s="233"/>
      <c r="L16" s="234"/>
      <c r="M16" s="496"/>
      <c r="N16" s="496"/>
      <c r="O16" s="496"/>
      <c r="P16" s="496"/>
      <c r="Q16" s="310"/>
      <c r="R16" s="496"/>
      <c r="S16" s="490"/>
      <c r="T16" s="490"/>
      <c r="U16" s="248"/>
      <c r="V16" s="490"/>
      <c r="W16" s="490"/>
      <c r="X16" s="490"/>
      <c r="Y16" s="134"/>
      <c r="Z16" s="134"/>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134"/>
      <c r="BW16" s="134"/>
      <c r="BX16" s="134"/>
      <c r="BY16" s="134"/>
      <c r="BZ16" s="134"/>
      <c r="CA16" s="134"/>
      <c r="CB16" s="134"/>
      <c r="CC16" s="134"/>
      <c r="CD16" s="134"/>
      <c r="CE16" s="134"/>
    </row>
    <row r="17" spans="1:22" s="170" customFormat="1" hidden="1" x14ac:dyDescent="0.15">
      <c r="A17" s="484"/>
      <c r="B17" s="484" t="s">
        <v>159</v>
      </c>
      <c r="C17" s="54"/>
      <c r="D17" s="187"/>
      <c r="E17" s="193" t="s">
        <v>141</v>
      </c>
      <c r="F17" s="189" t="s">
        <v>141</v>
      </c>
      <c r="G17" s="189"/>
      <c r="H17" s="189"/>
      <c r="I17" s="189" t="s">
        <v>141</v>
      </c>
      <c r="J17" s="189"/>
      <c r="K17" s="189"/>
      <c r="L17" s="190"/>
      <c r="M17" s="352"/>
      <c r="N17" s="350"/>
      <c r="O17" s="350"/>
      <c r="P17" s="350"/>
      <c r="Q17" s="351" t="s">
        <v>332</v>
      </c>
      <c r="R17" s="350"/>
      <c r="S17" s="312"/>
      <c r="T17" s="312"/>
      <c r="U17" s="312"/>
      <c r="V17" s="312"/>
    </row>
    <row r="18" spans="1:22" s="170" customFormat="1" ht="21" customHeight="1" x14ac:dyDescent="0.15">
      <c r="A18" s="47"/>
      <c r="B18" s="484"/>
      <c r="C18" s="169"/>
      <c r="D18" s="315"/>
      <c r="E18" s="315"/>
      <c r="F18" s="315"/>
      <c r="G18" s="315"/>
      <c r="H18" s="315"/>
      <c r="I18" s="315"/>
      <c r="J18" s="315"/>
      <c r="K18" s="315"/>
      <c r="L18" s="315"/>
      <c r="M18" s="350"/>
      <c r="N18" s="350"/>
      <c r="O18" s="350"/>
      <c r="P18" s="350"/>
      <c r="Q18" s="351"/>
      <c r="R18" s="350"/>
      <c r="S18" s="312"/>
      <c r="T18" s="312"/>
      <c r="U18" s="312"/>
      <c r="V18" s="312"/>
    </row>
    <row r="19" spans="1:22" s="170" customFormat="1" x14ac:dyDescent="0.15">
      <c r="A19" s="47"/>
      <c r="B19" s="484"/>
      <c r="C19" s="169"/>
      <c r="D19" s="484"/>
      <c r="E19" s="484"/>
      <c r="F19" s="484"/>
      <c r="G19" s="484"/>
      <c r="H19" s="484"/>
      <c r="I19" s="484"/>
      <c r="J19" s="484"/>
      <c r="K19" s="484"/>
      <c r="L19" s="484"/>
      <c r="M19" s="310"/>
      <c r="N19" s="310"/>
      <c r="O19" s="310"/>
      <c r="P19" s="310"/>
      <c r="Q19" s="311"/>
      <c r="R19" s="310"/>
      <c r="S19" s="312"/>
      <c r="T19" s="312"/>
      <c r="U19" s="312"/>
      <c r="V19" s="312"/>
    </row>
    <row r="20" spans="1:22" s="170" customFormat="1" ht="0.75" customHeight="1" x14ac:dyDescent="0.15">
      <c r="A20" s="47"/>
      <c r="B20" s="484"/>
      <c r="C20" s="169"/>
      <c r="D20" s="484"/>
      <c r="E20" s="484"/>
      <c r="F20" s="484"/>
      <c r="G20" s="484"/>
      <c r="H20" s="484"/>
      <c r="I20" s="484"/>
      <c r="J20" s="484"/>
      <c r="K20" s="484"/>
      <c r="L20" s="484"/>
      <c r="M20" s="310"/>
      <c r="N20" s="310"/>
      <c r="O20" s="310"/>
      <c r="P20" s="310"/>
      <c r="Q20" s="311"/>
      <c r="R20" s="310"/>
      <c r="S20" s="312"/>
      <c r="T20" s="312"/>
      <c r="U20" s="312"/>
      <c r="V20" s="312"/>
    </row>
    <row r="21" spans="1:22" s="174" customFormat="1" ht="10.5" x14ac:dyDescent="0.15">
      <c r="A21" s="173"/>
      <c r="C21" s="175"/>
      <c r="D21" s="183"/>
      <c r="E21" s="183"/>
      <c r="M21" s="310"/>
      <c r="N21" s="310"/>
      <c r="O21" s="310"/>
      <c r="P21" s="310"/>
      <c r="Q21" s="311"/>
      <c r="R21" s="310"/>
      <c r="S21" s="312"/>
      <c r="T21" s="312"/>
      <c r="U21" s="312"/>
      <c r="V21" s="312"/>
    </row>
    <row r="22" spans="1:22" s="174" customFormat="1" ht="10.5" x14ac:dyDescent="0.15">
      <c r="A22" s="173"/>
      <c r="C22" s="175"/>
      <c r="D22" s="183"/>
      <c r="E22" s="183"/>
      <c r="M22" s="310"/>
      <c r="N22" s="310"/>
      <c r="O22" s="310"/>
      <c r="P22" s="310"/>
      <c r="Q22" s="311"/>
      <c r="R22" s="310"/>
      <c r="S22" s="312"/>
      <c r="T22" s="312"/>
      <c r="U22" s="312"/>
      <c r="V22" s="312"/>
    </row>
  </sheetData>
  <sheetProtection password="FA9C" sheet="1" objects="1" scenarios="1" formatColumns="0" formatRows="0"/>
  <mergeCells count="17">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 ref="E7:L7"/>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33"/>
  <sheetViews>
    <sheetView showGridLines="0" topLeftCell="C3" zoomScaleNormal="100" workbookViewId="0">
      <selection activeCell="E22" sqref="E22:E24"/>
    </sheetView>
  </sheetViews>
  <sheetFormatPr defaultColWidth="9.140625" defaultRowHeight="15" x14ac:dyDescent="0.15"/>
  <cols>
    <col min="1" max="1" width="6.42578125" style="219" hidden="1" customWidth="1"/>
    <col min="2" max="2" width="2" style="219" hidden="1" customWidth="1"/>
    <col min="3" max="3" width="3.7109375" style="219" customWidth="1"/>
    <col min="4" max="4" width="4.28515625" style="219" customWidth="1"/>
    <col min="5" max="5" width="45" style="219" customWidth="1"/>
    <col min="6" max="6" width="6.42578125" style="219" bestFit="1" customWidth="1"/>
    <col min="7" max="7" width="4.42578125" style="219" customWidth="1"/>
    <col min="8" max="8" width="5.5703125" style="219" customWidth="1"/>
    <col min="9" max="9" width="52.85546875" style="219" customWidth="1"/>
    <col min="10" max="10" width="7" style="219" bestFit="1" customWidth="1"/>
    <col min="11" max="11" width="3.7109375" style="219" bestFit="1" customWidth="1"/>
    <col min="12" max="12" width="6.28515625" style="219" bestFit="1" customWidth="1"/>
    <col min="13" max="13" width="61" style="219" customWidth="1"/>
    <col min="14" max="15" width="9.140625" style="220"/>
    <col min="16" max="16" width="9.140625" style="249"/>
    <col min="17" max="38" width="9.140625" style="220"/>
    <col min="39" max="16384" width="9.140625" style="219"/>
  </cols>
  <sheetData>
    <row r="1" spans="1:38" hidden="1" x14ac:dyDescent="0.15"/>
    <row r="2" spans="1:38" hidden="1" x14ac:dyDescent="0.15"/>
    <row r="3" spans="1:38" ht="10.5" customHeight="1" x14ac:dyDescent="0.15"/>
    <row r="4" spans="1:38" ht="27" customHeight="1" x14ac:dyDescent="0.15">
      <c r="A4" s="221"/>
      <c r="B4" s="221"/>
      <c r="D4" s="70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водоотведения и (или) очистки сточных вод</v>
      </c>
      <c r="E4" s="709"/>
      <c r="F4" s="709"/>
      <c r="G4" s="709"/>
      <c r="H4" s="709"/>
      <c r="I4" s="710"/>
      <c r="J4" s="220"/>
      <c r="K4" s="220"/>
      <c r="L4" s="220"/>
      <c r="M4" s="220"/>
    </row>
    <row r="5" spans="1:38" s="223" customFormat="1" ht="15.75" x14ac:dyDescent="0.15">
      <c r="A5" s="221"/>
      <c r="B5" s="221"/>
      <c r="C5" s="221"/>
      <c r="D5" s="711" t="str">
        <f>IF(org=0,"Не определено",org)</f>
        <v>ООО "Тюмень Водоканал"</v>
      </c>
      <c r="E5" s="712"/>
      <c r="F5" s="712"/>
      <c r="G5" s="712"/>
      <c r="H5" s="712"/>
      <c r="I5" s="713"/>
      <c r="J5" s="222"/>
      <c r="K5" s="222"/>
      <c r="L5" s="222"/>
      <c r="M5" s="222"/>
      <c r="N5" s="222"/>
      <c r="O5" s="222"/>
      <c r="P5" s="250"/>
      <c r="Q5" s="222"/>
      <c r="R5" s="222"/>
      <c r="S5" s="222"/>
      <c r="T5" s="222"/>
      <c r="U5" s="222"/>
      <c r="V5" s="222"/>
      <c r="W5" s="222"/>
      <c r="X5" s="222"/>
      <c r="Y5" s="222"/>
      <c r="Z5" s="222"/>
      <c r="AA5" s="222"/>
      <c r="AB5" s="222"/>
      <c r="AC5" s="222"/>
      <c r="AD5" s="222"/>
      <c r="AE5" s="222"/>
      <c r="AF5" s="222"/>
      <c r="AG5" s="222"/>
      <c r="AH5" s="222"/>
      <c r="AI5" s="222"/>
      <c r="AJ5" s="222"/>
      <c r="AK5" s="222"/>
      <c r="AL5" s="222"/>
    </row>
    <row r="6" spans="1:38" s="224" customFormat="1" ht="3" customHeight="1" x14ac:dyDescent="0.15">
      <c r="A6" s="715"/>
      <c r="B6" s="715"/>
      <c r="C6" s="715"/>
      <c r="D6" s="715"/>
      <c r="E6" s="715"/>
      <c r="F6" s="715"/>
      <c r="G6" s="69"/>
      <c r="H6" s="69"/>
      <c r="I6" s="69"/>
      <c r="J6" s="69"/>
      <c r="K6" s="69"/>
      <c r="N6" s="225"/>
      <c r="O6" s="225"/>
      <c r="P6" s="251"/>
      <c r="Q6" s="225"/>
      <c r="R6" s="225"/>
      <c r="S6" s="225"/>
      <c r="T6" s="225"/>
      <c r="U6" s="225"/>
      <c r="V6" s="225"/>
      <c r="W6" s="225"/>
      <c r="X6" s="225"/>
      <c r="Y6" s="225"/>
      <c r="Z6" s="225"/>
      <c r="AA6" s="225"/>
      <c r="AB6" s="225"/>
      <c r="AC6" s="225"/>
      <c r="AD6" s="225"/>
      <c r="AE6" s="225"/>
      <c r="AF6" s="225"/>
      <c r="AG6" s="225"/>
      <c r="AH6" s="225"/>
      <c r="AI6" s="225"/>
      <c r="AJ6" s="225"/>
      <c r="AK6" s="225"/>
      <c r="AL6" s="225"/>
    </row>
    <row r="7" spans="1:38" ht="3.75" customHeight="1" x14ac:dyDescent="0.15">
      <c r="A7" s="715"/>
      <c r="B7" s="715"/>
      <c r="C7" s="715"/>
      <c r="D7" s="715"/>
      <c r="E7" s="715"/>
      <c r="F7" s="715"/>
    </row>
    <row r="8" spans="1:38" ht="0.2" customHeight="1" x14ac:dyDescent="0.15">
      <c r="B8" s="697"/>
      <c r="C8" s="697"/>
      <c r="D8" s="697"/>
      <c r="E8" s="714"/>
      <c r="F8" s="714"/>
    </row>
    <row r="9" spans="1:38" ht="0.2" customHeight="1" x14ac:dyDescent="0.15">
      <c r="B9" s="697"/>
      <c r="C9" s="697"/>
      <c r="D9" s="697"/>
      <c r="E9" s="714"/>
      <c r="F9" s="714"/>
    </row>
    <row r="10" spans="1:38" ht="0.2" customHeight="1" x14ac:dyDescent="0.15">
      <c r="B10" s="697"/>
      <c r="C10" s="697"/>
      <c r="D10" s="697"/>
      <c r="E10" s="714"/>
      <c r="F10" s="714"/>
    </row>
    <row r="11" spans="1:38" ht="6" hidden="1" customHeight="1" x14ac:dyDescent="0.15">
      <c r="B11" s="697"/>
      <c r="C11" s="697"/>
      <c r="D11" s="697"/>
      <c r="E11" s="714"/>
      <c r="F11" s="714"/>
    </row>
    <row r="12" spans="1:38" ht="20.25" hidden="1" customHeight="1" x14ac:dyDescent="0.15">
      <c r="A12" s="177"/>
      <c r="B12" s="697"/>
      <c r="C12" s="697"/>
      <c r="D12" s="697"/>
      <c r="E12" s="610"/>
      <c r="F12" s="177"/>
      <c r="G12" s="610"/>
      <c r="H12" s="610"/>
      <c r="I12" s="177"/>
      <c r="J12" s="177"/>
      <c r="K12" s="610"/>
    </row>
    <row r="13" spans="1:38" ht="51" customHeight="1" x14ac:dyDescent="0.15">
      <c r="B13" s="697"/>
      <c r="C13" s="697"/>
      <c r="D13" s="697"/>
      <c r="E13" s="610"/>
      <c r="F13" s="613"/>
      <c r="G13" s="177"/>
      <c r="H13" s="177"/>
      <c r="I13" s="177"/>
      <c r="J13" s="177"/>
      <c r="K13" s="610"/>
    </row>
    <row r="14" spans="1:38" s="390" customFormat="1" ht="132.75" hidden="1" customHeight="1" x14ac:dyDescent="0.15">
      <c r="B14" s="716"/>
      <c r="C14" s="716"/>
      <c r="D14" s="716"/>
      <c r="E14" s="391"/>
      <c r="F14" s="392"/>
      <c r="G14" s="392"/>
      <c r="H14" s="392"/>
      <c r="I14" s="392"/>
      <c r="J14" s="392"/>
      <c r="K14" s="393"/>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row>
    <row r="15" spans="1:38" ht="3" customHeight="1" x14ac:dyDescent="0.15"/>
    <row r="16" spans="1:38" ht="0.2" customHeight="1" x14ac:dyDescent="0.15"/>
    <row r="17" spans="1:38" s="223" customFormat="1" ht="0.2" customHeight="1" x14ac:dyDescent="0.15">
      <c r="A17" s="226"/>
      <c r="B17" s="226"/>
      <c r="C17" s="226"/>
      <c r="D17" s="226"/>
      <c r="E17" s="226"/>
      <c r="F17" s="226"/>
      <c r="G17" s="226"/>
      <c r="H17" s="226"/>
      <c r="I17" s="226"/>
      <c r="J17" s="226"/>
      <c r="K17" s="226"/>
      <c r="L17" s="226"/>
      <c r="M17" s="224"/>
      <c r="N17" s="222"/>
      <c r="O17" s="222"/>
      <c r="P17" s="250"/>
      <c r="Q17" s="222"/>
      <c r="R17" s="222"/>
      <c r="S17" s="222"/>
      <c r="T17" s="222"/>
      <c r="U17" s="222"/>
      <c r="V17" s="222"/>
      <c r="W17" s="222"/>
      <c r="X17" s="222"/>
      <c r="Y17" s="222"/>
      <c r="Z17" s="222"/>
      <c r="AA17" s="222"/>
      <c r="AB17" s="222"/>
      <c r="AC17" s="222"/>
      <c r="AD17" s="222"/>
      <c r="AE17" s="222"/>
      <c r="AF17" s="222"/>
      <c r="AG17" s="222"/>
      <c r="AH17" s="222"/>
      <c r="AI17" s="222"/>
      <c r="AJ17" s="222"/>
      <c r="AK17" s="222"/>
      <c r="AL17" s="222"/>
    </row>
    <row r="18" spans="1:38" ht="23.25" customHeight="1" x14ac:dyDescent="0.15">
      <c r="A18" s="706"/>
      <c r="B18" s="177"/>
      <c r="C18" s="177"/>
      <c r="D18" s="707" t="s">
        <v>113</v>
      </c>
      <c r="E18" s="707"/>
      <c r="F18" s="692" t="s">
        <v>194</v>
      </c>
      <c r="G18" s="692"/>
      <c r="H18" s="692"/>
      <c r="I18" s="692"/>
      <c r="J18" s="692" t="s">
        <v>319</v>
      </c>
      <c r="K18" s="692"/>
      <c r="L18" s="692"/>
      <c r="M18" s="692"/>
    </row>
    <row r="19" spans="1:38" ht="23.25" customHeight="1" x14ac:dyDescent="0.15">
      <c r="A19" s="706"/>
      <c r="B19" s="178"/>
      <c r="C19" s="179"/>
      <c r="D19" s="612" t="s">
        <v>25</v>
      </c>
      <c r="E19" s="612" t="s">
        <v>145</v>
      </c>
      <c r="F19" s="612" t="s">
        <v>140</v>
      </c>
      <c r="G19" s="695" t="s">
        <v>25</v>
      </c>
      <c r="H19" s="696"/>
      <c r="I19" s="612" t="s">
        <v>145</v>
      </c>
      <c r="J19" s="612" t="s">
        <v>140</v>
      </c>
      <c r="K19" s="695" t="s">
        <v>25</v>
      </c>
      <c r="L19" s="696"/>
      <c r="M19" s="612" t="s">
        <v>145</v>
      </c>
    </row>
    <row r="20" spans="1:38" s="181" customFormat="1" ht="14.25" customHeight="1" x14ac:dyDescent="0.15">
      <c r="A20" s="89"/>
      <c r="B20" s="89"/>
      <c r="C20" s="89"/>
      <c r="D20" s="195" t="s">
        <v>26</v>
      </c>
      <c r="E20" s="195" t="s">
        <v>0</v>
      </c>
      <c r="F20" s="195" t="s">
        <v>1</v>
      </c>
      <c r="G20" s="693" t="s">
        <v>2</v>
      </c>
      <c r="H20" s="694"/>
      <c r="I20" s="195" t="s">
        <v>12</v>
      </c>
      <c r="J20" s="195" t="s">
        <v>13</v>
      </c>
      <c r="K20" s="693" t="s">
        <v>31</v>
      </c>
      <c r="L20" s="694"/>
      <c r="M20" s="195" t="s">
        <v>32</v>
      </c>
      <c r="N20" s="194"/>
      <c r="O20" s="220"/>
      <c r="P20" s="252"/>
      <c r="Q20" s="194"/>
      <c r="R20" s="194"/>
      <c r="S20" s="194"/>
      <c r="T20" s="194"/>
      <c r="U20" s="194"/>
      <c r="V20" s="194"/>
      <c r="W20" s="194"/>
      <c r="X20" s="194"/>
      <c r="Y20" s="194"/>
      <c r="Z20" s="194"/>
      <c r="AA20" s="194"/>
      <c r="AB20" s="194"/>
      <c r="AC20" s="194"/>
      <c r="AD20" s="194"/>
      <c r="AE20" s="194"/>
      <c r="AF20" s="194"/>
      <c r="AG20" s="194"/>
      <c r="AH20" s="194"/>
      <c r="AI20" s="194"/>
      <c r="AJ20" s="194"/>
      <c r="AK20" s="194"/>
      <c r="AL20" s="194"/>
    </row>
    <row r="21" spans="1:38" hidden="1" x14ac:dyDescent="0.15">
      <c r="A21" s="227"/>
      <c r="B21" s="180"/>
      <c r="C21" s="180"/>
      <c r="D21" s="204"/>
      <c r="E21" s="205"/>
      <c r="F21" s="206"/>
      <c r="G21" s="205"/>
      <c r="H21" s="205"/>
      <c r="I21" s="206"/>
      <c r="J21" s="206"/>
      <c r="K21" s="207"/>
      <c r="L21" s="205"/>
      <c r="M21" s="208"/>
    </row>
    <row r="22" spans="1:38" ht="45" customHeight="1" x14ac:dyDescent="0.15">
      <c r="A22" s="71"/>
      <c r="B22" s="71"/>
      <c r="C22" s="54"/>
      <c r="D22" s="701" t="s">
        <v>26</v>
      </c>
      <c r="E22" s="698" t="s">
        <v>646</v>
      </c>
      <c r="F22" s="690" t="s">
        <v>19</v>
      </c>
      <c r="G22" s="702"/>
      <c r="H22" s="676">
        <v>1</v>
      </c>
      <c r="I22" s="704"/>
      <c r="J22" s="690" t="s">
        <v>19</v>
      </c>
      <c r="K22" s="201" t="s">
        <v>141</v>
      </c>
      <c r="L22" s="614" t="s">
        <v>26</v>
      </c>
      <c r="M22" s="217" t="s">
        <v>141</v>
      </c>
      <c r="X22" s="220">
        <v>4189714</v>
      </c>
      <c r="Y22" s="220" t="s">
        <v>142</v>
      </c>
      <c r="Z22" s="220">
        <v>1705000</v>
      </c>
    </row>
    <row r="23" spans="1:38" ht="15" hidden="1" customHeight="1" x14ac:dyDescent="0.15">
      <c r="A23" s="71"/>
      <c r="B23" s="71"/>
      <c r="C23" s="86"/>
      <c r="D23" s="701"/>
      <c r="E23" s="699"/>
      <c r="F23" s="691"/>
      <c r="G23" s="703"/>
      <c r="H23" s="676"/>
      <c r="I23" s="705"/>
      <c r="J23" s="691"/>
      <c r="K23" s="187" t="s">
        <v>141</v>
      </c>
      <c r="L23" s="197"/>
      <c r="M23" s="216" t="s">
        <v>141</v>
      </c>
    </row>
    <row r="24" spans="1:38" ht="15" hidden="1" customHeight="1" x14ac:dyDescent="0.15">
      <c r="A24" s="71"/>
      <c r="B24" s="71"/>
      <c r="C24" s="86"/>
      <c r="D24" s="701"/>
      <c r="E24" s="700"/>
      <c r="F24" s="691"/>
      <c r="G24" s="187"/>
      <c r="H24" s="197"/>
      <c r="I24" s="193" t="s">
        <v>141</v>
      </c>
      <c r="J24" s="197"/>
      <c r="K24" s="197" t="s">
        <v>141</v>
      </c>
      <c r="L24" s="197"/>
      <c r="M24" s="198"/>
    </row>
    <row r="25" spans="1:38" ht="15" hidden="1" customHeight="1" x14ac:dyDescent="0.15">
      <c r="A25" s="228"/>
      <c r="B25" s="199"/>
      <c r="C25" s="675"/>
      <c r="D25" s="187"/>
      <c r="E25" s="188" t="s">
        <v>141</v>
      </c>
      <c r="F25" s="197"/>
      <c r="G25" s="197"/>
      <c r="H25" s="197"/>
      <c r="I25" s="197"/>
      <c r="J25" s="197"/>
      <c r="K25" s="197" t="s">
        <v>141</v>
      </c>
      <c r="L25" s="197"/>
      <c r="M25" s="198"/>
    </row>
    <row r="26" spans="1:38" ht="15" customHeight="1" x14ac:dyDescent="0.15">
      <c r="C26" s="675"/>
      <c r="D26" s="232"/>
      <c r="E26" s="232"/>
      <c r="F26" s="232"/>
      <c r="G26" s="232"/>
      <c r="H26" s="232"/>
      <c r="I26" s="232"/>
      <c r="J26" s="232"/>
      <c r="K26" s="232" t="s">
        <v>141</v>
      </c>
      <c r="L26" s="232"/>
      <c r="M26" s="232"/>
    </row>
    <row r="27" spans="1:38" ht="37.5" customHeight="1" x14ac:dyDescent="0.15"/>
    <row r="33" spans="12:12" x14ac:dyDescent="0.15">
      <c r="L33" s="626"/>
    </row>
  </sheetData>
  <sheetProtection password="FA9C" sheet="1" objects="1" scenarios="1" formatColumns="0" formatRows="0"/>
  <dataConsolidate leftLabels="1"/>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33" hidden="1" customWidth="1"/>
    <col min="3" max="3" width="3.7109375" style="52" customWidth="1"/>
    <col min="4" max="4" width="9.7109375" style="33" customWidth="1"/>
    <col min="5" max="5" width="37.7109375" style="33" customWidth="1"/>
    <col min="6" max="6" width="66.85546875" style="33" customWidth="1"/>
    <col min="7" max="7" width="116" style="33" customWidth="1"/>
    <col min="8" max="8" width="93.42578125" style="191" customWidth="1"/>
    <col min="9" max="17" width="10.5703125" style="33"/>
    <col min="18" max="18" width="10.5703125" style="247"/>
    <col min="19" max="16384" width="10.5703125" style="33"/>
  </cols>
  <sheetData>
    <row r="1" spans="1:21" s="191" customFormat="1" ht="15" hidden="1" customHeight="1" x14ac:dyDescent="0.15">
      <c r="C1" s="235"/>
      <c r="G1" s="191">
        <v>4</v>
      </c>
      <c r="R1" s="248"/>
    </row>
    <row r="2" spans="1:21" s="191" customFormat="1" ht="15" hidden="1" customHeight="1" x14ac:dyDescent="0.15">
      <c r="C2" s="235"/>
      <c r="R2" s="248"/>
    </row>
    <row r="3" spans="1:21" s="191" customFormat="1" ht="15" hidden="1" customHeight="1" x14ac:dyDescent="0.15">
      <c r="C3" s="235"/>
      <c r="R3" s="248"/>
    </row>
    <row r="4" spans="1:21" ht="11.25" customHeight="1" x14ac:dyDescent="0.15">
      <c r="C4" s="86"/>
      <c r="D4" s="87"/>
      <c r="E4" s="87"/>
      <c r="F4" s="87"/>
      <c r="G4" s="87"/>
    </row>
    <row r="5" spans="1:21" x14ac:dyDescent="0.15">
      <c r="C5" s="86"/>
      <c r="D5" s="718" t="s">
        <v>244</v>
      </c>
      <c r="E5" s="718"/>
      <c r="F5" s="718"/>
      <c r="G5" s="718"/>
      <c r="H5" s="237"/>
    </row>
    <row r="6" spans="1:21" ht="15" customHeight="1" x14ac:dyDescent="0.15">
      <c r="C6" s="86"/>
      <c r="D6" s="719" t="str">
        <f>IF(org=0,"Не определено",org)</f>
        <v>ООО "Тюмень Водоканал"</v>
      </c>
      <c r="E6" s="719"/>
      <c r="F6" s="719"/>
      <c r="G6" s="719"/>
      <c r="H6" s="237"/>
    </row>
    <row r="7" spans="1:21" s="607" customFormat="1" x14ac:dyDescent="0.15">
      <c r="D7" s="354"/>
      <c r="E7" s="318"/>
      <c r="F7" s="318"/>
      <c r="G7" s="318"/>
      <c r="U7" s="254"/>
    </row>
    <row r="8" spans="1:21" s="71" customFormat="1" x14ac:dyDescent="0.15">
      <c r="C8" s="134">
        <v>22</v>
      </c>
      <c r="D8" s="720" t="s">
        <v>236</v>
      </c>
      <c r="E8" s="721"/>
      <c r="F8" s="721"/>
      <c r="G8" s="722"/>
      <c r="U8" s="259"/>
    </row>
    <row r="9" spans="1:21" s="484" customFormat="1" ht="11.25" customHeight="1" x14ac:dyDescent="0.15">
      <c r="A9" s="47"/>
      <c r="C9" s="52"/>
      <c r="D9" s="723" t="s">
        <v>225</v>
      </c>
      <c r="E9" s="723"/>
      <c r="F9" s="723"/>
      <c r="G9" s="724" t="s">
        <v>226</v>
      </c>
      <c r="H9" s="490"/>
      <c r="R9" s="247"/>
    </row>
    <row r="10" spans="1:21" s="484" customFormat="1" ht="11.25" customHeight="1" x14ac:dyDescent="0.15">
      <c r="A10" s="47" t="s">
        <v>465</v>
      </c>
      <c r="C10" s="52"/>
      <c r="D10" s="618" t="s">
        <v>25</v>
      </c>
      <c r="E10" s="331"/>
      <c r="F10" s="332" t="s">
        <v>215</v>
      </c>
      <c r="G10" s="725"/>
      <c r="H10" s="490"/>
      <c r="R10" s="247"/>
    </row>
    <row r="11" spans="1:21" s="484" customFormat="1" ht="12" customHeight="1" x14ac:dyDescent="0.15">
      <c r="A11" s="47"/>
      <c r="C11" s="52"/>
      <c r="D11" s="349" t="s">
        <v>26</v>
      </c>
      <c r="E11" s="333">
        <v>2</v>
      </c>
      <c r="F11" s="334">
        <v>3</v>
      </c>
      <c r="G11" s="335">
        <v>4</v>
      </c>
      <c r="H11" s="490"/>
      <c r="R11" s="247"/>
    </row>
    <row r="12" spans="1:21" s="484" customFormat="1" x14ac:dyDescent="0.15">
      <c r="A12" s="47"/>
      <c r="C12" s="52"/>
      <c r="D12" s="615">
        <v>1</v>
      </c>
      <c r="E12" s="337" t="s">
        <v>245</v>
      </c>
      <c r="F12" s="357" t="str">
        <f>IF(form_up_date="","",form_up_date)</f>
        <v>01.04.2019</v>
      </c>
      <c r="G12" s="359" t="s">
        <v>246</v>
      </c>
      <c r="H12" s="490"/>
      <c r="R12" s="247"/>
    </row>
    <row r="13" spans="1:21" s="484" customFormat="1" ht="45" x14ac:dyDescent="0.15">
      <c r="A13" s="47"/>
      <c r="C13" s="52"/>
      <c r="D13" s="615" t="s">
        <v>257</v>
      </c>
      <c r="E13" s="337" t="s">
        <v>247</v>
      </c>
      <c r="F13" s="357" t="s">
        <v>1449</v>
      </c>
      <c r="G13" s="338" t="s">
        <v>318</v>
      </c>
      <c r="H13" s="490"/>
      <c r="R13" s="247"/>
    </row>
    <row r="14" spans="1:21" s="484" customFormat="1" ht="22.5" x14ac:dyDescent="0.15">
      <c r="A14" s="47"/>
      <c r="C14" s="52"/>
      <c r="D14" s="615" t="s">
        <v>258</v>
      </c>
      <c r="E14" s="337" t="s">
        <v>248</v>
      </c>
      <c r="F14" s="357" t="s">
        <v>646</v>
      </c>
      <c r="G14" s="359" t="s">
        <v>249</v>
      </c>
      <c r="H14" s="490"/>
      <c r="R14" s="247"/>
    </row>
    <row r="15" spans="1:21" s="484" customFormat="1" ht="22.5" x14ac:dyDescent="0.15">
      <c r="A15" s="47"/>
      <c r="C15" s="52"/>
      <c r="D15" s="615" t="s">
        <v>259</v>
      </c>
      <c r="E15" s="337" t="s">
        <v>250</v>
      </c>
      <c r="F15" s="358" t="s">
        <v>251</v>
      </c>
      <c r="G15" s="338"/>
      <c r="H15" s="490"/>
      <c r="R15" s="247"/>
    </row>
    <row r="16" spans="1:21" s="484" customFormat="1" x14ac:dyDescent="0.15">
      <c r="A16" s="47"/>
      <c r="C16" s="52"/>
      <c r="D16" s="336" t="str">
        <f>D15&amp;".1"</f>
        <v>4.1.1</v>
      </c>
      <c r="E16" s="339" t="s">
        <v>3</v>
      </c>
      <c r="F16" s="357" t="str">
        <f>IF(region_name="","",region_name)</f>
        <v>Тюменская область</v>
      </c>
      <c r="G16" s="359" t="s">
        <v>252</v>
      </c>
      <c r="H16" s="490"/>
      <c r="R16" s="247"/>
    </row>
    <row r="17" spans="1:18" s="484" customFormat="1" ht="22.5" x14ac:dyDescent="0.15">
      <c r="A17" s="47"/>
      <c r="C17" s="52"/>
      <c r="D17" s="615" t="s">
        <v>260</v>
      </c>
      <c r="E17" s="340" t="s">
        <v>253</v>
      </c>
      <c r="F17" s="357" t="s">
        <v>1442</v>
      </c>
      <c r="G17" s="360" t="s">
        <v>254</v>
      </c>
      <c r="H17" s="490"/>
      <c r="R17" s="247"/>
    </row>
    <row r="18" spans="1:18" s="484" customFormat="1" ht="56.25" x14ac:dyDescent="0.15">
      <c r="A18" s="47"/>
      <c r="C18" s="52"/>
      <c r="D18" s="615" t="s">
        <v>261</v>
      </c>
      <c r="E18" s="341" t="s">
        <v>255</v>
      </c>
      <c r="F18" s="357" t="s">
        <v>1450</v>
      </c>
      <c r="G18" s="348" t="s">
        <v>317</v>
      </c>
      <c r="H18" s="490"/>
      <c r="R18" s="247"/>
    </row>
    <row r="19" spans="1:18" x14ac:dyDescent="0.15">
      <c r="D19" s="342"/>
      <c r="E19" s="343"/>
      <c r="F19" s="344"/>
      <c r="G19" s="345"/>
    </row>
    <row r="20" spans="1:18" x14ac:dyDescent="0.15">
      <c r="D20" s="346"/>
      <c r="E20" s="717" t="s">
        <v>256</v>
      </c>
      <c r="F20" s="717"/>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AC239"/>
  <sheetViews>
    <sheetView showGridLines="0" topLeftCell="C49" zoomScaleNormal="100" workbookViewId="0">
      <selection activeCell="G63" sqref="G63"/>
    </sheetView>
  </sheetViews>
  <sheetFormatPr defaultColWidth="9.140625" defaultRowHeight="10.5" customHeight="1" x14ac:dyDescent="0.15"/>
  <cols>
    <col min="1" max="1" width="19.140625" style="15" hidden="1" customWidth="1"/>
    <col min="2" max="2" width="16.85546875" style="191" hidden="1" customWidth="1"/>
    <col min="3" max="3" width="3.7109375" style="87" customWidth="1"/>
    <col min="4" max="4" width="7.7109375" style="33" customWidth="1"/>
    <col min="5" max="5" width="54.5703125" style="33" customWidth="1"/>
    <col min="6" max="6" width="10.42578125" style="33" customWidth="1"/>
    <col min="7" max="7" width="40.7109375" style="33" customWidth="1"/>
    <col min="8" max="8" width="93.42578125" style="33" customWidth="1"/>
    <col min="9" max="10" width="3.7109375" style="191" customWidth="1"/>
    <col min="11" max="11" width="3.7109375" style="496" customWidth="1"/>
    <col min="12" max="15" width="3.7109375" style="191" customWidth="1"/>
    <col min="16" max="16" width="10.5703125" style="496" customWidth="1"/>
    <col min="17" max="17" width="34.7109375" style="191" customWidth="1"/>
    <col min="18" max="18" width="9.42578125" style="191" customWidth="1"/>
    <col min="19" max="19" width="9.140625" style="464"/>
    <col min="20" max="24" width="9.140625" style="191"/>
    <col min="25" max="29" width="9.140625" style="47"/>
    <col min="30" max="16384" width="9.140625" style="33"/>
  </cols>
  <sheetData>
    <row r="1" spans="1:29" s="490" customFormat="1" ht="10.5" hidden="1" customHeight="1" x14ac:dyDescent="0.15">
      <c r="A1" s="534"/>
      <c r="C1" s="237"/>
      <c r="G1" s="490">
        <v>4</v>
      </c>
      <c r="K1" s="496"/>
      <c r="P1" s="496"/>
    </row>
    <row r="2" spans="1:29" s="490" customFormat="1" ht="22.5" hidden="1" x14ac:dyDescent="0.15">
      <c r="A2" s="491"/>
      <c r="C2" s="535"/>
      <c r="D2" s="533"/>
      <c r="E2" s="461"/>
      <c r="F2" s="532" t="s">
        <v>413</v>
      </c>
      <c r="G2" s="528"/>
      <c r="H2" s="536" t="s">
        <v>439</v>
      </c>
      <c r="I2" s="455"/>
      <c r="K2" s="496"/>
      <c r="P2" s="496"/>
      <c r="S2" s="464"/>
      <c r="Y2" s="47"/>
      <c r="Z2" s="47"/>
      <c r="AA2" s="47"/>
      <c r="AB2" s="47"/>
      <c r="AC2" s="47"/>
    </row>
    <row r="3" spans="1:29" s="484" customFormat="1" ht="10.5" hidden="1" customHeight="1" x14ac:dyDescent="0.15">
      <c r="A3" s="491"/>
      <c r="B3" s="490"/>
      <c r="C3" s="486"/>
      <c r="I3" s="490"/>
      <c r="J3" s="490"/>
      <c r="K3" s="496"/>
      <c r="L3" s="490"/>
      <c r="M3" s="490"/>
      <c r="N3" s="490"/>
      <c r="O3" s="490"/>
      <c r="P3" s="496"/>
      <c r="Q3" s="490"/>
      <c r="R3" s="490"/>
      <c r="S3" s="464"/>
      <c r="T3" s="490"/>
      <c r="U3" s="490"/>
      <c r="V3" s="490"/>
      <c r="W3" s="490"/>
      <c r="X3" s="490"/>
      <c r="Y3" s="47"/>
      <c r="Z3" s="47"/>
      <c r="AA3" s="47"/>
      <c r="AB3" s="47"/>
      <c r="AC3" s="47"/>
    </row>
    <row r="4" spans="1:29" s="484" customFormat="1" ht="22.5" hidden="1" x14ac:dyDescent="0.15">
      <c r="A4" s="491"/>
      <c r="B4" s="490"/>
      <c r="C4" s="535"/>
      <c r="D4" s="533"/>
      <c r="E4" s="461"/>
      <c r="F4" s="532" t="s">
        <v>384</v>
      </c>
      <c r="G4" s="528"/>
      <c r="H4" s="537" t="s">
        <v>452</v>
      </c>
      <c r="I4" s="455"/>
      <c r="J4" s="490"/>
      <c r="K4" s="496"/>
      <c r="L4" s="490"/>
      <c r="M4" s="490"/>
      <c r="N4" s="490"/>
      <c r="O4" s="490"/>
      <c r="P4" s="496"/>
      <c r="Q4" s="490"/>
      <c r="R4" s="490"/>
      <c r="S4" s="464"/>
      <c r="T4" s="490"/>
      <c r="U4" s="490"/>
      <c r="V4" s="490"/>
      <c r="W4" s="490"/>
      <c r="X4" s="490"/>
      <c r="Y4" s="47"/>
      <c r="Z4" s="47"/>
      <c r="AA4" s="47"/>
      <c r="AB4" s="47"/>
      <c r="AC4" s="47"/>
    </row>
    <row r="5" spans="1:29" s="484" customFormat="1" ht="10.5" hidden="1" customHeight="1" x14ac:dyDescent="0.15">
      <c r="A5" s="491"/>
      <c r="B5" s="490"/>
      <c r="C5" s="486"/>
      <c r="I5" s="490"/>
      <c r="J5" s="490"/>
      <c r="K5" s="496"/>
      <c r="L5" s="490"/>
      <c r="M5" s="490"/>
      <c r="N5" s="490"/>
      <c r="O5" s="490"/>
      <c r="P5" s="496"/>
      <c r="Q5" s="490"/>
      <c r="R5" s="490"/>
      <c r="S5" s="464"/>
      <c r="T5" s="490"/>
      <c r="U5" s="490"/>
      <c r="V5" s="490"/>
      <c r="W5" s="490"/>
      <c r="X5" s="490"/>
      <c r="Y5" s="47"/>
      <c r="Z5" s="47"/>
      <c r="AA5" s="47"/>
      <c r="AB5" s="47"/>
      <c r="AC5" s="47"/>
    </row>
    <row r="6" spans="1:29" s="484" customFormat="1" ht="10.5" hidden="1" customHeight="1" x14ac:dyDescent="0.15">
      <c r="A6" s="491"/>
      <c r="B6" s="490"/>
      <c r="C6" s="486"/>
      <c r="I6" s="490"/>
      <c r="J6" s="490"/>
      <c r="K6" s="496"/>
      <c r="L6" s="490"/>
      <c r="M6" s="490"/>
      <c r="N6" s="490"/>
      <c r="O6" s="490"/>
      <c r="P6" s="496"/>
      <c r="Q6" s="490"/>
      <c r="R6" s="490"/>
      <c r="S6" s="464"/>
      <c r="T6" s="490"/>
      <c r="U6" s="490"/>
      <c r="V6" s="490"/>
      <c r="W6" s="490"/>
      <c r="X6" s="490"/>
      <c r="Y6" s="47"/>
      <c r="Z6" s="47"/>
      <c r="AA6" s="47"/>
      <c r="AB6" s="47"/>
      <c r="AC6" s="47"/>
    </row>
    <row r="7" spans="1:29" s="47" customFormat="1" ht="10.5" hidden="1" customHeight="1" x14ac:dyDescent="0.15">
      <c r="A7" s="15"/>
      <c r="B7" s="191"/>
      <c r="C7" s="14"/>
      <c r="H7" s="47">
        <v>4</v>
      </c>
      <c r="I7" s="191"/>
      <c r="J7" s="191"/>
      <c r="K7" s="496"/>
      <c r="L7" s="191"/>
      <c r="M7" s="191"/>
      <c r="N7" s="191"/>
      <c r="O7" s="191"/>
      <c r="P7" s="496"/>
      <c r="Q7" s="191"/>
      <c r="R7" s="191"/>
      <c r="S7" s="464"/>
      <c r="T7" s="191"/>
      <c r="U7" s="191"/>
      <c r="V7" s="191"/>
      <c r="W7" s="191"/>
      <c r="X7" s="191"/>
    </row>
    <row r="8" spans="1:29" ht="3" customHeight="1" x14ac:dyDescent="0.15"/>
    <row r="9" spans="1:29" ht="39" customHeight="1" x14ac:dyDescent="0.15">
      <c r="D9" s="727" t="s">
        <v>562</v>
      </c>
      <c r="E9" s="728"/>
      <c r="F9" s="729"/>
      <c r="G9" s="13"/>
      <c r="H9" s="12"/>
    </row>
    <row r="10" spans="1:29" ht="10.5" hidden="1" customHeight="1" x14ac:dyDescent="0.15"/>
    <row r="11" spans="1:29" ht="3" customHeight="1" x14ac:dyDescent="0.15">
      <c r="G11" s="544">
        <v>22</v>
      </c>
    </row>
    <row r="12" spans="1:29" ht="18" customHeight="1" x14ac:dyDescent="0.15">
      <c r="D12" s="676" t="s">
        <v>225</v>
      </c>
      <c r="E12" s="676"/>
      <c r="F12" s="676"/>
      <c r="G12" s="676"/>
      <c r="H12" s="676" t="s">
        <v>226</v>
      </c>
    </row>
    <row r="13" spans="1:29" ht="90" x14ac:dyDescent="0.15">
      <c r="D13" s="676" t="s">
        <v>25</v>
      </c>
      <c r="E13" s="731" t="s">
        <v>243</v>
      </c>
      <c r="F13" s="731" t="s">
        <v>154</v>
      </c>
      <c r="G13" s="327" t="s">
        <v>1448</v>
      </c>
      <c r="H13" s="676"/>
    </row>
    <row r="14" spans="1:29" ht="21" customHeight="1" x14ac:dyDescent="0.15">
      <c r="D14" s="676"/>
      <c r="E14" s="731"/>
      <c r="F14" s="731"/>
      <c r="G14" s="389" t="s">
        <v>215</v>
      </c>
      <c r="H14" s="676"/>
    </row>
    <row r="15" spans="1:29" ht="11.25" x14ac:dyDescent="0.15">
      <c r="D15" s="465" t="s">
        <v>26</v>
      </c>
      <c r="E15" s="465" t="s">
        <v>0</v>
      </c>
      <c r="F15" s="465" t="s">
        <v>1</v>
      </c>
      <c r="G15" s="466">
        <f>G1</f>
        <v>4</v>
      </c>
      <c r="H15" s="466"/>
    </row>
    <row r="16" spans="1:29" ht="33.75" x14ac:dyDescent="0.15">
      <c r="C16" s="346"/>
      <c r="D16" s="10" t="s">
        <v>26</v>
      </c>
      <c r="E16" s="269" t="s">
        <v>411</v>
      </c>
      <c r="F16" s="386" t="s">
        <v>412</v>
      </c>
      <c r="G16" s="456" t="str">
        <f>IF(buhg_flag="да",IF(dateBuhg="","Не указана",dateBuhg),"Не осуществлялась")</f>
        <v>29.03.2019</v>
      </c>
      <c r="H16" s="325" t="s">
        <v>590</v>
      </c>
      <c r="I16" s="455"/>
    </row>
    <row r="17" spans="1:29" ht="22.5" x14ac:dyDescent="0.15">
      <c r="C17" s="346"/>
      <c r="D17" s="10" t="s">
        <v>0</v>
      </c>
      <c r="E17" s="269" t="s">
        <v>563</v>
      </c>
      <c r="F17" s="386" t="s">
        <v>413</v>
      </c>
      <c r="G17" s="488">
        <f>+'[1]форма 2.7.1.'!$M$17</f>
        <v>1526827.90411</v>
      </c>
      <c r="H17" s="325" t="s">
        <v>591</v>
      </c>
      <c r="I17" s="455"/>
    </row>
    <row r="18" spans="1:29" ht="22.5" x14ac:dyDescent="0.15">
      <c r="C18" s="346"/>
      <c r="D18" s="10" t="s">
        <v>1</v>
      </c>
      <c r="E18" s="269" t="s">
        <v>415</v>
      </c>
      <c r="F18" s="386" t="s">
        <v>413</v>
      </c>
      <c r="G18" s="8">
        <f>SUM(G19:G20,G23:G30,G33,G36,G38,G40)</f>
        <v>994066.79070999997</v>
      </c>
      <c r="H18" s="325" t="s">
        <v>414</v>
      </c>
      <c r="I18" s="455"/>
    </row>
    <row r="19" spans="1:29" ht="22.5" x14ac:dyDescent="0.15">
      <c r="C19" s="346"/>
      <c r="D19" s="10" t="s">
        <v>258</v>
      </c>
      <c r="E19" s="7" t="s">
        <v>592</v>
      </c>
      <c r="F19" s="386" t="s">
        <v>413</v>
      </c>
      <c r="G19" s="488">
        <f>+'[1]форма 2.7.1.'!$M47</f>
        <v>49125.121190000005</v>
      </c>
      <c r="H19" s="325"/>
      <c r="I19" s="455"/>
    </row>
    <row r="20" spans="1:29" s="191" customFormat="1" ht="22.5" x14ac:dyDescent="0.15">
      <c r="A20" s="15"/>
      <c r="C20" s="4"/>
      <c r="D20" s="10" t="s">
        <v>410</v>
      </c>
      <c r="E20" s="7" t="s">
        <v>420</v>
      </c>
      <c r="F20" s="386" t="s">
        <v>413</v>
      </c>
      <c r="G20" s="488">
        <f>+'[1]форма 2.7.1.'!$M$20</f>
        <v>119312.27595000001</v>
      </c>
      <c r="H20" s="325"/>
      <c r="I20" s="455"/>
      <c r="K20" s="496"/>
      <c r="P20" s="496"/>
      <c r="S20" s="464"/>
      <c r="Y20" s="47"/>
      <c r="Z20" s="47"/>
      <c r="AA20" s="47"/>
      <c r="AB20" s="47"/>
      <c r="AC20" s="47"/>
    </row>
    <row r="21" spans="1:29" s="191" customFormat="1" ht="22.5" x14ac:dyDescent="0.15">
      <c r="A21" s="15"/>
      <c r="C21" s="9"/>
      <c r="D21" s="10" t="s">
        <v>593</v>
      </c>
      <c r="E21" s="6" t="s">
        <v>335</v>
      </c>
      <c r="F21" s="386" t="s">
        <v>416</v>
      </c>
      <c r="G21" s="488">
        <v>4.1556355402323426</v>
      </c>
      <c r="H21" s="325"/>
      <c r="I21" s="455"/>
      <c r="K21" s="496"/>
      <c r="P21" s="496"/>
      <c r="S21" s="464"/>
      <c r="Y21" s="47"/>
      <c r="Z21" s="47"/>
      <c r="AA21" s="47"/>
      <c r="AB21" s="47"/>
      <c r="AC21" s="47"/>
    </row>
    <row r="22" spans="1:29" s="191" customFormat="1" ht="18.75" x14ac:dyDescent="0.15">
      <c r="A22" s="15"/>
      <c r="C22" s="346"/>
      <c r="D22" s="10" t="s">
        <v>594</v>
      </c>
      <c r="E22" s="6" t="s">
        <v>595</v>
      </c>
      <c r="F22" s="386" t="s">
        <v>417</v>
      </c>
      <c r="G22" s="488">
        <v>28710.957636898358</v>
      </c>
      <c r="H22" s="325"/>
      <c r="I22" s="455"/>
      <c r="K22" s="496"/>
      <c r="P22" s="496"/>
      <c r="S22" s="464"/>
      <c r="Y22" s="47"/>
      <c r="Z22" s="47"/>
      <c r="AA22" s="47"/>
      <c r="AB22" s="47"/>
      <c r="AC22" s="47"/>
    </row>
    <row r="23" spans="1:29" s="490" customFormat="1" ht="22.5" x14ac:dyDescent="0.15">
      <c r="A23" s="590"/>
      <c r="C23" s="346"/>
      <c r="D23" s="10" t="s">
        <v>418</v>
      </c>
      <c r="E23" s="589" t="s">
        <v>596</v>
      </c>
      <c r="F23" s="587" t="s">
        <v>413</v>
      </c>
      <c r="G23" s="488">
        <f>+'[1]форма 2.7.1.'!$M$23</f>
        <v>1590.5838600000002</v>
      </c>
      <c r="H23" s="325"/>
      <c r="I23" s="455"/>
      <c r="K23" s="496"/>
      <c r="P23" s="496"/>
      <c r="S23" s="464"/>
      <c r="Y23" s="47"/>
      <c r="Z23" s="47"/>
      <c r="AA23" s="47"/>
      <c r="AB23" s="47"/>
      <c r="AC23" s="47"/>
    </row>
    <row r="24" spans="1:29" s="191" customFormat="1" ht="22.5" x14ac:dyDescent="0.15">
      <c r="A24" s="15"/>
      <c r="C24" s="346"/>
      <c r="D24" s="10" t="s">
        <v>419</v>
      </c>
      <c r="E24" s="7" t="s">
        <v>336</v>
      </c>
      <c r="F24" s="386" t="s">
        <v>413</v>
      </c>
      <c r="G24" s="488">
        <f>+'[1]форма 2.7.1.'!$M25</f>
        <v>98969.876369999998</v>
      </c>
      <c r="H24" s="325"/>
      <c r="I24" s="455"/>
      <c r="K24" s="547"/>
      <c r="L24" s="237"/>
      <c r="M24" s="237"/>
      <c r="P24" s="496"/>
      <c r="S24" s="464"/>
      <c r="Y24" s="47"/>
      <c r="Z24" s="47"/>
      <c r="AA24" s="47"/>
      <c r="AB24" s="47"/>
      <c r="AC24" s="47"/>
    </row>
    <row r="25" spans="1:29" s="191" customFormat="1" ht="22.5" x14ac:dyDescent="0.15">
      <c r="A25" s="15"/>
      <c r="C25" s="346"/>
      <c r="D25" s="10" t="s">
        <v>421</v>
      </c>
      <c r="E25" s="7" t="s">
        <v>337</v>
      </c>
      <c r="F25" s="386" t="s">
        <v>413</v>
      </c>
      <c r="G25" s="488">
        <f>+'[1]форма 2.7.1.'!$M26</f>
        <v>29551.076760000011</v>
      </c>
      <c r="H25" s="325"/>
      <c r="I25" s="455"/>
      <c r="K25" s="547"/>
      <c r="L25" s="237"/>
      <c r="M25" s="237"/>
      <c r="P25" s="496"/>
      <c r="S25" s="464"/>
      <c r="Y25" s="47"/>
      <c r="Z25" s="47"/>
      <c r="AA25" s="47"/>
      <c r="AB25" s="47"/>
      <c r="AC25" s="47"/>
    </row>
    <row r="26" spans="1:29" s="191" customFormat="1" ht="22.5" x14ac:dyDescent="0.15">
      <c r="A26" s="15"/>
      <c r="C26" s="346"/>
      <c r="D26" s="10" t="s">
        <v>422</v>
      </c>
      <c r="E26" s="7" t="s">
        <v>338</v>
      </c>
      <c r="F26" s="386" t="s">
        <v>413</v>
      </c>
      <c r="G26" s="488">
        <f>+'[1]форма 2.7.1.'!$M28</f>
        <v>63139.46286</v>
      </c>
      <c r="H26" s="325"/>
      <c r="I26" s="455"/>
      <c r="K26" s="547"/>
      <c r="L26" s="237"/>
      <c r="M26" s="237"/>
      <c r="P26" s="496"/>
      <c r="S26" s="464"/>
      <c r="Y26" s="47"/>
      <c r="Z26" s="47"/>
      <c r="AA26" s="47"/>
      <c r="AB26" s="47"/>
      <c r="AC26" s="47"/>
    </row>
    <row r="27" spans="1:29" s="490" customFormat="1" ht="22.5" x14ac:dyDescent="0.15">
      <c r="A27" s="586"/>
      <c r="C27" s="346"/>
      <c r="D27" s="10" t="s">
        <v>423</v>
      </c>
      <c r="E27" s="584" t="s">
        <v>597</v>
      </c>
      <c r="F27" s="587" t="s">
        <v>413</v>
      </c>
      <c r="G27" s="488">
        <f>+'[1]форма 2.7.1.'!$M29</f>
        <v>17218.659090000001</v>
      </c>
      <c r="H27" s="325"/>
      <c r="I27" s="455"/>
      <c r="K27" s="547"/>
      <c r="L27" s="237"/>
      <c r="M27" s="237"/>
      <c r="P27" s="496"/>
      <c r="S27" s="464"/>
      <c r="Y27" s="47"/>
      <c r="Z27" s="47"/>
      <c r="AA27" s="47"/>
      <c r="AB27" s="47"/>
      <c r="AC27" s="47"/>
    </row>
    <row r="28" spans="1:29" s="191" customFormat="1" ht="22.5" x14ac:dyDescent="0.15">
      <c r="A28" s="15"/>
      <c r="C28" s="346"/>
      <c r="D28" s="10" t="s">
        <v>424</v>
      </c>
      <c r="E28" s="7" t="s">
        <v>339</v>
      </c>
      <c r="F28" s="386" t="s">
        <v>413</v>
      </c>
      <c r="G28" s="488">
        <f>+'[1]форма 2.7.1.'!$M30</f>
        <v>131212.32964000001</v>
      </c>
      <c r="H28" s="325"/>
      <c r="I28" s="455"/>
      <c r="K28" s="547"/>
      <c r="L28" s="237"/>
      <c r="M28" s="237"/>
      <c r="P28" s="496"/>
      <c r="S28" s="464"/>
      <c r="Y28" s="47"/>
      <c r="Z28" s="47"/>
      <c r="AA28" s="47"/>
      <c r="AB28" s="47"/>
      <c r="AC28" s="47"/>
    </row>
    <row r="29" spans="1:29" s="191" customFormat="1" ht="22.5" x14ac:dyDescent="0.15">
      <c r="A29" s="15"/>
      <c r="C29" s="346"/>
      <c r="D29" s="10" t="s">
        <v>429</v>
      </c>
      <c r="E29" s="7" t="s">
        <v>340</v>
      </c>
      <c r="F29" s="386" t="s">
        <v>413</v>
      </c>
      <c r="G29" s="488">
        <f>+'[1]форма 2.7.1.'!$M31</f>
        <v>12416.643940000002</v>
      </c>
      <c r="H29" s="325"/>
      <c r="I29" s="455"/>
      <c r="K29" s="547"/>
      <c r="L29" s="237"/>
      <c r="M29" s="237"/>
      <c r="P29" s="496"/>
      <c r="S29" s="464"/>
      <c r="Y29" s="47"/>
      <c r="Z29" s="47"/>
      <c r="AA29" s="47"/>
      <c r="AB29" s="47"/>
      <c r="AC29" s="47"/>
    </row>
    <row r="30" spans="1:29" s="191" customFormat="1" ht="18.75" x14ac:dyDescent="0.15">
      <c r="A30" s="15"/>
      <c r="C30" s="346"/>
      <c r="D30" s="10" t="s">
        <v>434</v>
      </c>
      <c r="E30" s="7" t="s">
        <v>425</v>
      </c>
      <c r="F30" s="386" t="s">
        <v>413</v>
      </c>
      <c r="G30" s="488">
        <f>+'[1]форма 2.7.1.'!$M32</f>
        <v>169375.74806999997</v>
      </c>
      <c r="H30" s="325" t="s">
        <v>426</v>
      </c>
      <c r="I30" s="455"/>
      <c r="K30" s="496"/>
      <c r="P30" s="496"/>
      <c r="S30" s="464"/>
      <c r="Y30" s="47"/>
      <c r="Z30" s="47"/>
      <c r="AA30" s="47"/>
      <c r="AB30" s="47"/>
      <c r="AC30" s="47"/>
    </row>
    <row r="31" spans="1:29" s="191" customFormat="1" ht="18.75" x14ac:dyDescent="0.15">
      <c r="A31" s="15"/>
      <c r="C31" s="346"/>
      <c r="D31" s="10" t="s">
        <v>598</v>
      </c>
      <c r="E31" s="6" t="s">
        <v>341</v>
      </c>
      <c r="F31" s="386" t="s">
        <v>413</v>
      </c>
      <c r="G31" s="488">
        <f>+'[1]форма 2.7.1.'!$M33</f>
        <v>0</v>
      </c>
      <c r="H31" s="325" t="s">
        <v>427</v>
      </c>
      <c r="I31" s="455"/>
      <c r="K31" s="496"/>
      <c r="P31" s="496"/>
      <c r="S31" s="464"/>
      <c r="Y31" s="47"/>
      <c r="Z31" s="47"/>
      <c r="AA31" s="47"/>
      <c r="AB31" s="47"/>
      <c r="AC31" s="47"/>
    </row>
    <row r="32" spans="1:29" s="191" customFormat="1" ht="18.75" x14ac:dyDescent="0.15">
      <c r="A32" s="15"/>
      <c r="C32" s="346"/>
      <c r="D32" s="10" t="s">
        <v>599</v>
      </c>
      <c r="E32" s="6" t="s">
        <v>342</v>
      </c>
      <c r="F32" s="386" t="s">
        <v>413</v>
      </c>
      <c r="G32" s="488">
        <f>+'[1]форма 2.7.1.'!$M34</f>
        <v>0</v>
      </c>
      <c r="H32" s="325" t="s">
        <v>565</v>
      </c>
      <c r="I32" s="455"/>
      <c r="K32" s="496"/>
      <c r="P32" s="496"/>
      <c r="S32" s="464"/>
      <c r="Y32" s="47"/>
      <c r="Z32" s="47"/>
      <c r="AA32" s="47"/>
      <c r="AB32" s="47"/>
      <c r="AC32" s="47"/>
    </row>
    <row r="33" spans="1:29" s="191" customFormat="1" ht="18.75" x14ac:dyDescent="0.15">
      <c r="A33" s="15"/>
      <c r="C33" s="346"/>
      <c r="D33" s="10" t="s">
        <v>435</v>
      </c>
      <c r="E33" s="7" t="s">
        <v>428</v>
      </c>
      <c r="F33" s="386" t="s">
        <v>413</v>
      </c>
      <c r="G33" s="488">
        <f>+'[1]форма 2.7.1.'!$M35</f>
        <v>33510.876540000005</v>
      </c>
      <c r="H33" s="325" t="s">
        <v>430</v>
      </c>
      <c r="I33" s="455"/>
      <c r="K33" s="496"/>
      <c r="P33" s="496"/>
      <c r="S33" s="464"/>
      <c r="Y33" s="47"/>
      <c r="Z33" s="47"/>
      <c r="AA33" s="47"/>
      <c r="AB33" s="47"/>
      <c r="AC33" s="47"/>
    </row>
    <row r="34" spans="1:29" s="191" customFormat="1" ht="18.75" x14ac:dyDescent="0.15">
      <c r="A34" s="15"/>
      <c r="C34" s="346"/>
      <c r="D34" s="10" t="s">
        <v>600</v>
      </c>
      <c r="E34" s="6" t="s">
        <v>341</v>
      </c>
      <c r="F34" s="386" t="s">
        <v>413</v>
      </c>
      <c r="G34" s="488">
        <f>+'[1]форма 2.7.1.'!$M36</f>
        <v>0</v>
      </c>
      <c r="H34" s="325" t="s">
        <v>431</v>
      </c>
      <c r="I34" s="455"/>
      <c r="K34" s="496"/>
      <c r="P34" s="496"/>
      <c r="S34" s="464"/>
      <c r="Y34" s="47"/>
      <c r="Z34" s="47"/>
      <c r="AA34" s="47"/>
      <c r="AB34" s="47"/>
      <c r="AC34" s="47"/>
    </row>
    <row r="35" spans="1:29" s="191" customFormat="1" ht="18.75" x14ac:dyDescent="0.15">
      <c r="A35" s="15"/>
      <c r="C35" s="346"/>
      <c r="D35" s="10" t="s">
        <v>601</v>
      </c>
      <c r="E35" s="6" t="s">
        <v>342</v>
      </c>
      <c r="F35" s="386" t="s">
        <v>413</v>
      </c>
      <c r="G35" s="488">
        <f>+'[1]форма 2.7.1.'!$M37</f>
        <v>0</v>
      </c>
      <c r="H35" s="325" t="s">
        <v>432</v>
      </c>
      <c r="I35" s="455"/>
      <c r="K35" s="496"/>
      <c r="P35" s="496"/>
      <c r="S35" s="464"/>
      <c r="Y35" s="47"/>
      <c r="Z35" s="47"/>
      <c r="AA35" s="47"/>
      <c r="AB35" s="47"/>
      <c r="AC35" s="47"/>
    </row>
    <row r="36" spans="1:29" s="191" customFormat="1" ht="22.5" x14ac:dyDescent="0.15">
      <c r="A36" s="15"/>
      <c r="C36" s="346"/>
      <c r="D36" s="732" t="s">
        <v>437</v>
      </c>
      <c r="E36" s="7" t="s">
        <v>433</v>
      </c>
      <c r="F36" s="734" t="s">
        <v>413</v>
      </c>
      <c r="G36" s="488">
        <f>+'[1]форма 2.7.1.'!$M38</f>
        <v>83784.11563</v>
      </c>
      <c r="H36" s="325"/>
      <c r="I36" s="455"/>
      <c r="K36" s="496"/>
      <c r="P36" s="496"/>
      <c r="S36" s="464"/>
      <c r="Y36" s="47"/>
      <c r="Z36" s="47"/>
      <c r="AA36" s="47"/>
      <c r="AB36" s="47"/>
      <c r="AC36" s="47"/>
    </row>
    <row r="37" spans="1:29" s="191" customFormat="1" ht="45" x14ac:dyDescent="0.15">
      <c r="A37" s="15"/>
      <c r="C37" s="346"/>
      <c r="D37" s="733"/>
      <c r="E37" s="6" t="s">
        <v>343</v>
      </c>
      <c r="F37" s="723"/>
      <c r="G37" s="470" t="s">
        <v>560</v>
      </c>
      <c r="H37" s="325"/>
      <c r="I37" s="455"/>
      <c r="K37" s="496">
        <f>nerr(MATCH("есть",List01_flag_index_1,0))</f>
        <v>0</v>
      </c>
      <c r="P37" s="496"/>
      <c r="S37" s="464"/>
      <c r="Y37" s="47"/>
      <c r="Z37" s="47"/>
      <c r="AA37" s="47"/>
      <c r="AB37" s="47"/>
      <c r="AC37" s="47"/>
    </row>
    <row r="38" spans="1:29" s="191" customFormat="1" ht="33.75" x14ac:dyDescent="0.15">
      <c r="A38" s="15"/>
      <c r="C38" s="346"/>
      <c r="D38" s="732" t="s">
        <v>564</v>
      </c>
      <c r="E38" s="7" t="s">
        <v>436</v>
      </c>
      <c r="F38" s="734" t="s">
        <v>413</v>
      </c>
      <c r="G38" s="488">
        <v>0</v>
      </c>
      <c r="H38" s="325"/>
      <c r="I38" s="455"/>
      <c r="K38" s="496"/>
      <c r="P38" s="496"/>
      <c r="S38" s="464"/>
      <c r="Y38" s="47"/>
      <c r="Z38" s="47"/>
      <c r="AA38" s="47"/>
      <c r="AB38" s="47"/>
      <c r="AC38" s="47"/>
    </row>
    <row r="39" spans="1:29" s="191" customFormat="1" ht="45" x14ac:dyDescent="0.15">
      <c r="A39" s="15"/>
      <c r="C39" s="346"/>
      <c r="D39" s="733"/>
      <c r="E39" s="6" t="s">
        <v>343</v>
      </c>
      <c r="F39" s="723"/>
      <c r="G39" s="470" t="s">
        <v>560</v>
      </c>
      <c r="H39" s="325"/>
      <c r="I39" s="455"/>
      <c r="K39" s="496">
        <f>nerr(MATCH("есть",List01_flag_index_2,0))</f>
        <v>0</v>
      </c>
      <c r="P39" s="496"/>
      <c r="S39" s="464"/>
      <c r="Y39" s="47"/>
      <c r="Z39" s="47"/>
      <c r="AA39" s="47"/>
      <c r="AB39" s="47"/>
      <c r="AC39" s="47"/>
    </row>
    <row r="40" spans="1:29" s="191" customFormat="1" ht="22.5" x14ac:dyDescent="0.15">
      <c r="A40" s="15"/>
      <c r="C40" s="346"/>
      <c r="D40" s="457" t="s">
        <v>567</v>
      </c>
      <c r="E40" s="2" t="s">
        <v>438</v>
      </c>
      <c r="F40" s="387" t="s">
        <v>413</v>
      </c>
      <c r="G40" s="463">
        <f>SUM(G41:G53)</f>
        <v>184860.02080999999</v>
      </c>
      <c r="H40" s="325" t="s">
        <v>566</v>
      </c>
      <c r="I40" s="455"/>
      <c r="K40" s="496"/>
      <c r="P40" s="496"/>
      <c r="S40" s="464"/>
      <c r="Y40" s="47"/>
      <c r="Z40" s="47"/>
      <c r="AA40" s="47"/>
      <c r="AB40" s="47"/>
      <c r="AC40" s="47"/>
    </row>
    <row r="41" spans="1:29" s="191" customFormat="1" ht="33.75" hidden="1" customHeight="1" x14ac:dyDescent="0.15">
      <c r="A41" s="15"/>
      <c r="C41" s="346"/>
      <c r="D41" s="735" t="s">
        <v>568</v>
      </c>
      <c r="E41" s="726"/>
      <c r="F41" s="676"/>
      <c r="G41" s="530"/>
      <c r="H41" s="458"/>
      <c r="I41" s="455"/>
      <c r="K41" s="496"/>
      <c r="P41" s="496"/>
      <c r="S41" s="464"/>
      <c r="Y41" s="47"/>
      <c r="Z41" s="47"/>
      <c r="AA41" s="47"/>
      <c r="AB41" s="47"/>
      <c r="AC41" s="47"/>
    </row>
    <row r="42" spans="1:29" s="191" customFormat="1" ht="15" hidden="1" customHeight="1" x14ac:dyDescent="0.15">
      <c r="A42" s="15"/>
      <c r="C42" s="169"/>
      <c r="D42" s="735"/>
      <c r="E42" s="726"/>
      <c r="F42" s="676"/>
      <c r="G42" s="531"/>
      <c r="H42" s="459"/>
      <c r="I42" s="455"/>
      <c r="K42" s="496"/>
      <c r="P42" s="496" t="s">
        <v>344</v>
      </c>
      <c r="S42" s="464"/>
      <c r="Y42" s="47"/>
      <c r="Z42" s="47"/>
      <c r="AA42" s="47"/>
      <c r="AB42" s="47"/>
      <c r="AC42" s="47"/>
    </row>
    <row r="43" spans="1:29" s="490" customFormat="1" ht="22.5" x14ac:dyDescent="0.15">
      <c r="A43" s="631"/>
      <c r="C43" s="535" t="s">
        <v>1458</v>
      </c>
      <c r="D43" s="630"/>
      <c r="E43" s="632" t="s">
        <v>1459</v>
      </c>
      <c r="F43" s="629" t="s">
        <v>413</v>
      </c>
      <c r="G43" s="528">
        <f>+'[1]форма 2.7.1.'!$M43</f>
        <v>9726.1726699999999</v>
      </c>
      <c r="H43" s="536" t="s">
        <v>439</v>
      </c>
      <c r="I43" s="455"/>
      <c r="K43" s="496"/>
      <c r="P43" s="496"/>
      <c r="S43" s="464"/>
      <c r="Y43" s="47"/>
      <c r="Z43" s="47"/>
      <c r="AA43" s="47"/>
      <c r="AB43" s="47"/>
      <c r="AC43" s="47"/>
    </row>
    <row r="44" spans="1:29" s="490" customFormat="1" ht="22.5" x14ac:dyDescent="0.15">
      <c r="A44" s="631"/>
      <c r="C44" s="535" t="s">
        <v>1458</v>
      </c>
      <c r="D44" s="630"/>
      <c r="E44" s="632" t="s">
        <v>1460</v>
      </c>
      <c r="F44" s="629" t="s">
        <v>413</v>
      </c>
      <c r="G44" s="528">
        <f>+'[1]форма 2.7.1.'!$M44</f>
        <v>6723.6299500000014</v>
      </c>
      <c r="H44" s="536" t="s">
        <v>439</v>
      </c>
      <c r="I44" s="455"/>
      <c r="K44" s="496"/>
      <c r="P44" s="496"/>
      <c r="S44" s="464"/>
      <c r="Y44" s="47"/>
      <c r="Z44" s="47"/>
      <c r="AA44" s="47"/>
      <c r="AB44" s="47"/>
      <c r="AC44" s="47"/>
    </row>
    <row r="45" spans="1:29" s="490" customFormat="1" ht="22.5" x14ac:dyDescent="0.15">
      <c r="A45" s="631"/>
      <c r="C45" s="535" t="s">
        <v>1458</v>
      </c>
      <c r="D45" s="630"/>
      <c r="E45" s="632" t="s">
        <v>1461</v>
      </c>
      <c r="F45" s="629" t="s">
        <v>413</v>
      </c>
      <c r="G45" s="528">
        <f>+'[1]форма 2.7.1.'!$M45</f>
        <v>2815.7055500000001</v>
      </c>
      <c r="H45" s="536" t="s">
        <v>439</v>
      </c>
      <c r="I45" s="455"/>
      <c r="K45" s="496"/>
      <c r="P45" s="496"/>
      <c r="S45" s="464"/>
      <c r="Y45" s="47"/>
      <c r="Z45" s="47"/>
      <c r="AA45" s="47"/>
      <c r="AB45" s="47"/>
      <c r="AC45" s="47"/>
    </row>
    <row r="46" spans="1:29" s="490" customFormat="1" ht="22.5" x14ac:dyDescent="0.15">
      <c r="A46" s="631"/>
      <c r="C46" s="535" t="s">
        <v>1458</v>
      </c>
      <c r="D46" s="630"/>
      <c r="E46" s="632" t="s">
        <v>1462</v>
      </c>
      <c r="F46" s="629" t="s">
        <v>413</v>
      </c>
      <c r="G46" s="528">
        <f>+'[1]форма 2.7.1.'!$M46</f>
        <v>2708.9022399999999</v>
      </c>
      <c r="H46" s="536" t="s">
        <v>439</v>
      </c>
      <c r="I46" s="455"/>
      <c r="K46" s="496"/>
      <c r="P46" s="496"/>
      <c r="S46" s="464"/>
      <c r="Y46" s="47"/>
      <c r="Z46" s="47"/>
      <c r="AA46" s="47"/>
      <c r="AB46" s="47"/>
      <c r="AC46" s="47"/>
    </row>
    <row r="47" spans="1:29" s="490" customFormat="1" ht="22.5" x14ac:dyDescent="0.15">
      <c r="A47" s="631"/>
      <c r="C47" s="535" t="s">
        <v>1458</v>
      </c>
      <c r="D47" s="630"/>
      <c r="E47" s="632" t="s">
        <v>1463</v>
      </c>
      <c r="F47" s="629" t="s">
        <v>413</v>
      </c>
      <c r="G47" s="528">
        <f>+'[1]форма 2.7.1.'!$M48</f>
        <v>81861.644799999995</v>
      </c>
      <c r="H47" s="536" t="s">
        <v>439</v>
      </c>
      <c r="I47" s="455"/>
      <c r="K47" s="496"/>
      <c r="P47" s="496"/>
      <c r="S47" s="464"/>
      <c r="Y47" s="47"/>
      <c r="Z47" s="47"/>
      <c r="AA47" s="47"/>
      <c r="AB47" s="47"/>
      <c r="AC47" s="47"/>
    </row>
    <row r="48" spans="1:29" s="490" customFormat="1" ht="22.5" x14ac:dyDescent="0.15">
      <c r="A48" s="631"/>
      <c r="C48" s="535" t="s">
        <v>1458</v>
      </c>
      <c r="D48" s="630"/>
      <c r="E48" s="632" t="s">
        <v>1464</v>
      </c>
      <c r="F48" s="629" t="s">
        <v>413</v>
      </c>
      <c r="G48" s="528">
        <f>+'[1]форма 2.7.1.'!$M49</f>
        <v>10075.99078</v>
      </c>
      <c r="H48" s="536" t="s">
        <v>439</v>
      </c>
      <c r="I48" s="455"/>
      <c r="K48" s="496"/>
      <c r="P48" s="496"/>
      <c r="S48" s="464"/>
      <c r="Y48" s="47"/>
      <c r="Z48" s="47"/>
      <c r="AA48" s="47"/>
      <c r="AB48" s="47"/>
      <c r="AC48" s="47"/>
    </row>
    <row r="49" spans="1:29" s="490" customFormat="1" ht="22.5" x14ac:dyDescent="0.15">
      <c r="A49" s="631"/>
      <c r="C49" s="535" t="s">
        <v>1458</v>
      </c>
      <c r="D49" s="630"/>
      <c r="E49" s="632" t="s">
        <v>1465</v>
      </c>
      <c r="F49" s="629" t="s">
        <v>413</v>
      </c>
      <c r="G49" s="528">
        <f>+'[1]форма 2.7.1.'!$M50</f>
        <v>3693.5176000000001</v>
      </c>
      <c r="H49" s="536" t="s">
        <v>439</v>
      </c>
      <c r="I49" s="455"/>
      <c r="K49" s="496"/>
      <c r="P49" s="496"/>
      <c r="S49" s="464"/>
      <c r="Y49" s="47"/>
      <c r="Z49" s="47"/>
      <c r="AA49" s="47"/>
      <c r="AB49" s="47"/>
      <c r="AC49" s="47"/>
    </row>
    <row r="50" spans="1:29" s="490" customFormat="1" ht="33.75" x14ac:dyDescent="0.15">
      <c r="A50" s="631"/>
      <c r="C50" s="535" t="s">
        <v>1458</v>
      </c>
      <c r="D50" s="630"/>
      <c r="E50" s="632" t="s">
        <v>1466</v>
      </c>
      <c r="F50" s="629" t="s">
        <v>413</v>
      </c>
      <c r="G50" s="528">
        <f>+'[1]форма 2.7.1.'!$M51</f>
        <v>2427.8659699999998</v>
      </c>
      <c r="H50" s="536" t="s">
        <v>439</v>
      </c>
      <c r="I50" s="455"/>
      <c r="K50" s="496"/>
      <c r="P50" s="496"/>
      <c r="S50" s="464"/>
      <c r="Y50" s="47"/>
      <c r="Z50" s="47"/>
      <c r="AA50" s="47"/>
      <c r="AB50" s="47"/>
      <c r="AC50" s="47"/>
    </row>
    <row r="51" spans="1:29" s="490" customFormat="1" ht="22.5" x14ac:dyDescent="0.15">
      <c r="A51" s="631"/>
      <c r="C51" s="535" t="s">
        <v>1458</v>
      </c>
      <c r="D51" s="630"/>
      <c r="E51" s="632" t="s">
        <v>1467</v>
      </c>
      <c r="F51" s="629" t="s">
        <v>413</v>
      </c>
      <c r="G51" s="528">
        <f>+'[1]форма 2.7.1.'!$M52</f>
        <v>8024.0958599999994</v>
      </c>
      <c r="H51" s="536" t="s">
        <v>439</v>
      </c>
      <c r="I51" s="455"/>
      <c r="K51" s="496"/>
      <c r="P51" s="496"/>
      <c r="S51" s="464"/>
      <c r="Y51" s="47"/>
      <c r="Z51" s="47"/>
      <c r="AA51" s="47"/>
      <c r="AB51" s="47"/>
      <c r="AC51" s="47"/>
    </row>
    <row r="52" spans="1:29" s="490" customFormat="1" ht="22.5" x14ac:dyDescent="0.15">
      <c r="A52" s="631"/>
      <c r="C52" s="535" t="s">
        <v>1458</v>
      </c>
      <c r="D52" s="630"/>
      <c r="E52" s="632" t="s">
        <v>1468</v>
      </c>
      <c r="F52" s="629" t="s">
        <v>413</v>
      </c>
      <c r="G52" s="528">
        <f>+'[1]форма 2.7.1.'!$M53</f>
        <v>56802.495390000004</v>
      </c>
      <c r="H52" s="536" t="s">
        <v>439</v>
      </c>
      <c r="I52" s="455"/>
      <c r="K52" s="496"/>
      <c r="P52" s="496"/>
      <c r="S52" s="464"/>
      <c r="Y52" s="47"/>
      <c r="Z52" s="47"/>
      <c r="AA52" s="47"/>
      <c r="AB52" s="47"/>
      <c r="AC52" s="47"/>
    </row>
    <row r="53" spans="1:29" s="191" customFormat="1" ht="18.75" x14ac:dyDescent="0.15">
      <c r="A53" s="15"/>
      <c r="C53" s="169"/>
      <c r="D53" s="462"/>
      <c r="E53" s="188" t="s">
        <v>345</v>
      </c>
      <c r="F53" s="326"/>
      <c r="G53" s="328"/>
      <c r="H53" s="460" t="s">
        <v>440</v>
      </c>
      <c r="I53" s="455"/>
      <c r="K53" s="496"/>
      <c r="P53" s="496"/>
      <c r="S53" s="464"/>
      <c r="Y53" s="47"/>
      <c r="Z53" s="47"/>
      <c r="AA53" s="47"/>
      <c r="AB53" s="47"/>
      <c r="AC53" s="47"/>
    </row>
    <row r="54" spans="1:29" s="191" customFormat="1" ht="22.5" x14ac:dyDescent="0.15">
      <c r="A54" s="15"/>
      <c r="C54" s="9"/>
      <c r="D54" s="10" t="s">
        <v>2</v>
      </c>
      <c r="E54" s="269" t="s">
        <v>346</v>
      </c>
      <c r="F54" s="386" t="s">
        <v>413</v>
      </c>
      <c r="G54" s="488">
        <v>436134.28451000003</v>
      </c>
      <c r="H54" s="325" t="s">
        <v>569</v>
      </c>
      <c r="I54" s="455"/>
      <c r="K54" s="496"/>
      <c r="P54" s="496"/>
      <c r="S54" s="464"/>
      <c r="Y54" s="47"/>
      <c r="Z54" s="47"/>
      <c r="AA54" s="47"/>
      <c r="AB54" s="47"/>
      <c r="AC54" s="47"/>
    </row>
    <row r="55" spans="1:29" s="191" customFormat="1" ht="33.75" x14ac:dyDescent="0.15">
      <c r="A55" s="15"/>
      <c r="C55" s="346"/>
      <c r="D55" s="10" t="s">
        <v>259</v>
      </c>
      <c r="E55" s="7" t="s">
        <v>442</v>
      </c>
      <c r="F55" s="386" t="s">
        <v>413</v>
      </c>
      <c r="G55" s="488">
        <v>626938.37343464745</v>
      </c>
      <c r="H55" s="325"/>
      <c r="I55" s="455"/>
      <c r="K55" s="496"/>
      <c r="P55" s="496"/>
      <c r="S55" s="464"/>
      <c r="Y55" s="47"/>
      <c r="Z55" s="47"/>
      <c r="AA55" s="47"/>
      <c r="AB55" s="47"/>
      <c r="AC55" s="47"/>
    </row>
    <row r="56" spans="1:29" s="191" customFormat="1" ht="18.75" x14ac:dyDescent="0.15">
      <c r="A56" s="15"/>
      <c r="C56" s="346"/>
      <c r="D56" s="10" t="s">
        <v>12</v>
      </c>
      <c r="E56" s="269" t="s">
        <v>347</v>
      </c>
      <c r="F56" s="386" t="s">
        <v>413</v>
      </c>
      <c r="G56" s="488">
        <v>722109.81</v>
      </c>
      <c r="H56" s="325" t="s">
        <v>570</v>
      </c>
      <c r="I56" s="455"/>
      <c r="K56" s="496"/>
      <c r="P56" s="496"/>
      <c r="S56" s="464"/>
      <c r="Y56" s="47"/>
      <c r="Z56" s="47"/>
      <c r="AA56" s="47"/>
      <c r="AB56" s="47"/>
      <c r="AC56" s="47"/>
    </row>
    <row r="57" spans="1:29" s="191" customFormat="1" ht="22.5" x14ac:dyDescent="0.15">
      <c r="A57" s="15"/>
      <c r="C57" s="346"/>
      <c r="D57" s="10" t="s">
        <v>269</v>
      </c>
      <c r="E57" s="7" t="s">
        <v>443</v>
      </c>
      <c r="F57" s="386" t="s">
        <v>413</v>
      </c>
      <c r="G57" s="488">
        <v>722109.81</v>
      </c>
      <c r="H57" s="325" t="s">
        <v>571</v>
      </c>
      <c r="I57" s="455"/>
      <c r="K57" s="496"/>
      <c r="P57" s="496"/>
      <c r="S57" s="464"/>
      <c r="Y57" s="47"/>
      <c r="Z57" s="47"/>
      <c r="AA57" s="47"/>
      <c r="AB57" s="47"/>
      <c r="AC57" s="47"/>
    </row>
    <row r="58" spans="1:29" s="191" customFormat="1" ht="22.5" x14ac:dyDescent="0.15">
      <c r="A58" s="15"/>
      <c r="C58" s="346"/>
      <c r="D58" s="10" t="s">
        <v>445</v>
      </c>
      <c r="E58" s="6" t="s">
        <v>444</v>
      </c>
      <c r="F58" s="386" t="s">
        <v>413</v>
      </c>
      <c r="G58" s="488">
        <v>810877.93</v>
      </c>
      <c r="H58" s="325" t="s">
        <v>572</v>
      </c>
      <c r="I58" s="455"/>
      <c r="K58" s="496"/>
      <c r="P58" s="496"/>
      <c r="S58" s="464"/>
      <c r="Y58" s="47"/>
      <c r="Z58" s="47"/>
      <c r="AA58" s="47"/>
      <c r="AB58" s="47"/>
      <c r="AC58" s="47"/>
    </row>
    <row r="59" spans="1:29" s="191" customFormat="1" ht="22.5" x14ac:dyDescent="0.15">
      <c r="A59" s="15"/>
      <c r="C59" s="346"/>
      <c r="D59" s="10" t="s">
        <v>446</v>
      </c>
      <c r="E59" s="6" t="s">
        <v>447</v>
      </c>
      <c r="F59" s="386" t="s">
        <v>413</v>
      </c>
      <c r="G59" s="488">
        <v>-88768.12</v>
      </c>
      <c r="H59" s="325" t="s">
        <v>573</v>
      </c>
      <c r="I59" s="455"/>
      <c r="K59" s="496"/>
      <c r="P59" s="496"/>
      <c r="S59" s="464"/>
      <c r="Y59" s="47"/>
      <c r="Z59" s="47"/>
      <c r="AA59" s="47"/>
      <c r="AB59" s="47"/>
      <c r="AC59" s="47"/>
    </row>
    <row r="60" spans="1:29" s="191" customFormat="1" ht="22.5" x14ac:dyDescent="0.15">
      <c r="A60" s="15"/>
      <c r="C60" s="346"/>
      <c r="D60" s="10" t="s">
        <v>441</v>
      </c>
      <c r="E60" s="7" t="s">
        <v>448</v>
      </c>
      <c r="F60" s="386" t="s">
        <v>413</v>
      </c>
      <c r="G60" s="488">
        <v>0</v>
      </c>
      <c r="H60" s="325"/>
      <c r="I60" s="455"/>
      <c r="K60" s="496"/>
      <c r="P60" s="496"/>
      <c r="S60" s="464"/>
      <c r="Y60" s="47"/>
      <c r="Z60" s="47"/>
      <c r="AA60" s="47"/>
      <c r="AB60" s="47"/>
      <c r="AC60" s="47"/>
    </row>
    <row r="61" spans="1:29" s="191" customFormat="1" ht="22.5" x14ac:dyDescent="0.15">
      <c r="A61" s="15"/>
      <c r="C61" s="346"/>
      <c r="D61" s="10" t="s">
        <v>13</v>
      </c>
      <c r="E61" s="269" t="s">
        <v>449</v>
      </c>
      <c r="F61" s="386" t="s">
        <v>413</v>
      </c>
      <c r="G61" s="488">
        <f>+G17-G18</f>
        <v>532761.11340000003</v>
      </c>
      <c r="H61" s="325"/>
      <c r="I61" s="455"/>
      <c r="K61" s="496"/>
      <c r="P61" s="496"/>
      <c r="S61" s="464"/>
      <c r="Y61" s="47"/>
      <c r="Z61" s="47"/>
      <c r="AA61" s="47"/>
      <c r="AB61" s="47"/>
      <c r="AC61" s="47"/>
    </row>
    <row r="62" spans="1:29" s="191" customFormat="1" ht="33.75" x14ac:dyDescent="0.15">
      <c r="A62" s="15"/>
      <c r="C62" s="346"/>
      <c r="D62" s="10" t="s">
        <v>31</v>
      </c>
      <c r="E62" s="269" t="s">
        <v>348</v>
      </c>
      <c r="F62" s="386" t="s">
        <v>574</v>
      </c>
      <c r="G62" s="467" t="s">
        <v>1624</v>
      </c>
      <c r="H62" s="325" t="s">
        <v>451</v>
      </c>
      <c r="I62" s="455"/>
      <c r="K62" s="496"/>
      <c r="P62" s="496"/>
      <c r="S62" s="464"/>
      <c r="Y62" s="47"/>
      <c r="Z62" s="47"/>
      <c r="AA62" s="47"/>
      <c r="AB62" s="47"/>
      <c r="AC62" s="47"/>
    </row>
    <row r="63" spans="1:29" s="191" customFormat="1" ht="22.5" x14ac:dyDescent="0.15">
      <c r="A63" s="15"/>
      <c r="C63" s="346"/>
      <c r="D63" s="10" t="s">
        <v>32</v>
      </c>
      <c r="E63" s="269" t="s">
        <v>602</v>
      </c>
      <c r="F63" s="386" t="s">
        <v>450</v>
      </c>
      <c r="G63" s="3">
        <v>50225.785171999996</v>
      </c>
      <c r="H63" s="325"/>
      <c r="I63" s="455"/>
      <c r="K63" s="496"/>
      <c r="P63" s="496"/>
      <c r="S63" s="464"/>
      <c r="Y63" s="47"/>
      <c r="Z63" s="47"/>
      <c r="AA63" s="47"/>
      <c r="AB63" s="47"/>
      <c r="AC63" s="47"/>
    </row>
    <row r="64" spans="1:29" s="191" customFormat="1" ht="33.75" x14ac:dyDescent="0.15">
      <c r="A64" s="15"/>
      <c r="C64" s="346"/>
      <c r="D64" s="10" t="s">
        <v>349</v>
      </c>
      <c r="E64" s="269" t="s">
        <v>603</v>
      </c>
      <c r="F64" s="386" t="s">
        <v>450</v>
      </c>
      <c r="G64" s="3">
        <v>426.11500000000001</v>
      </c>
      <c r="H64" s="325"/>
      <c r="I64" s="455"/>
      <c r="K64" s="496"/>
      <c r="P64" s="496"/>
      <c r="S64" s="464"/>
      <c r="Y64" s="47"/>
      <c r="Z64" s="47"/>
      <c r="AA64" s="47"/>
      <c r="AB64" s="47"/>
      <c r="AC64" s="47"/>
    </row>
    <row r="65" spans="1:29" s="490" customFormat="1" ht="22.5" x14ac:dyDescent="0.15">
      <c r="A65" s="590"/>
      <c r="C65" s="346"/>
      <c r="D65" s="10" t="s">
        <v>350</v>
      </c>
      <c r="E65" s="591" t="s">
        <v>604</v>
      </c>
      <c r="F65" s="587" t="s">
        <v>450</v>
      </c>
      <c r="G65" s="3">
        <v>63680.000820000008</v>
      </c>
      <c r="H65" s="325"/>
      <c r="I65" s="455"/>
      <c r="K65" s="496"/>
      <c r="P65" s="496"/>
      <c r="S65" s="464"/>
      <c r="Y65" s="47"/>
      <c r="Z65" s="47"/>
      <c r="AA65" s="47"/>
      <c r="AB65" s="47"/>
      <c r="AC65" s="47"/>
    </row>
    <row r="66" spans="1:29" ht="22.5" x14ac:dyDescent="0.15">
      <c r="C66" s="346"/>
      <c r="D66" s="10" t="s">
        <v>351</v>
      </c>
      <c r="E66" s="269" t="s">
        <v>353</v>
      </c>
      <c r="F66" s="386" t="s">
        <v>556</v>
      </c>
      <c r="G66" s="488">
        <v>486.12</v>
      </c>
      <c r="H66" s="325"/>
      <c r="I66" s="455"/>
    </row>
    <row r="67" spans="1:29" ht="11.25" hidden="1" x14ac:dyDescent="0.15">
      <c r="C67" s="346"/>
      <c r="D67" s="396"/>
      <c r="E67" s="395"/>
      <c r="F67" s="388"/>
      <c r="G67" s="397"/>
      <c r="H67" s="397"/>
    </row>
    <row r="68" spans="1:29" ht="10.5" customHeight="1" x14ac:dyDescent="0.15">
      <c r="C68" s="346"/>
    </row>
    <row r="69" spans="1:29" ht="10.5" customHeight="1" x14ac:dyDescent="0.15">
      <c r="C69" s="346"/>
      <c r="D69" s="398"/>
      <c r="E69" s="730"/>
      <c r="F69" s="730"/>
      <c r="G69" s="730"/>
      <c r="H69" s="399"/>
    </row>
    <row r="70" spans="1:29" s="402" customFormat="1" ht="10.5" customHeight="1" x14ac:dyDescent="0.15">
      <c r="A70" s="400"/>
      <c r="B70" s="302"/>
      <c r="C70" s="401"/>
      <c r="I70" s="191"/>
      <c r="J70" s="191"/>
      <c r="K70" s="496"/>
      <c r="L70" s="191"/>
      <c r="M70" s="191"/>
      <c r="N70" s="191"/>
      <c r="O70" s="191"/>
      <c r="P70" s="496"/>
      <c r="Q70" s="191"/>
      <c r="R70" s="191"/>
      <c r="S70" s="464"/>
      <c r="T70" s="191"/>
      <c r="U70" s="191"/>
      <c r="V70" s="191"/>
      <c r="W70" s="191"/>
      <c r="X70" s="191"/>
      <c r="Y70" s="47"/>
      <c r="Z70" s="403"/>
      <c r="AA70" s="403"/>
      <c r="AB70" s="403"/>
      <c r="AC70" s="403"/>
    </row>
    <row r="71" spans="1:29" s="402" customFormat="1" ht="10.5" customHeight="1" x14ac:dyDescent="0.15">
      <c r="A71" s="400"/>
      <c r="B71" s="302"/>
      <c r="C71" s="401"/>
      <c r="I71" s="191"/>
      <c r="J71" s="191"/>
      <c r="K71" s="496"/>
      <c r="L71" s="191"/>
      <c r="M71" s="191"/>
      <c r="N71" s="191"/>
      <c r="O71" s="191"/>
      <c r="P71" s="496"/>
      <c r="Q71" s="191"/>
      <c r="R71" s="191"/>
      <c r="S71" s="464"/>
      <c r="T71" s="191"/>
      <c r="U71" s="191"/>
      <c r="V71" s="191"/>
      <c r="W71" s="191"/>
      <c r="X71" s="191"/>
      <c r="Y71" s="47"/>
      <c r="Z71" s="403"/>
      <c r="AA71" s="403"/>
      <c r="AB71" s="403"/>
      <c r="AC71" s="403"/>
    </row>
    <row r="72" spans="1:29" s="402" customFormat="1" ht="10.5" customHeight="1" x14ac:dyDescent="0.15">
      <c r="A72" s="400"/>
      <c r="B72" s="302"/>
      <c r="C72" s="401"/>
      <c r="I72" s="191"/>
      <c r="J72" s="191"/>
      <c r="K72" s="496"/>
      <c r="L72" s="191"/>
      <c r="M72" s="191"/>
      <c r="N72" s="191"/>
      <c r="O72" s="191"/>
      <c r="P72" s="496"/>
      <c r="Q72" s="191"/>
      <c r="R72" s="191"/>
      <c r="S72" s="464"/>
      <c r="T72" s="191"/>
      <c r="U72" s="191"/>
      <c r="V72" s="191"/>
      <c r="W72" s="191"/>
      <c r="X72" s="191"/>
      <c r="Y72" s="47"/>
      <c r="Z72" s="403"/>
      <c r="AA72" s="403"/>
      <c r="AB72" s="403"/>
      <c r="AC72" s="403"/>
    </row>
    <row r="73" spans="1:29" s="402" customFormat="1" ht="10.5" customHeight="1" x14ac:dyDescent="0.15">
      <c r="A73" s="400"/>
      <c r="B73" s="302"/>
      <c r="C73" s="401"/>
      <c r="G73" s="403" t="str">
        <f>IF(G17-G18 &lt;&gt;G61,"WARNING","")</f>
        <v/>
      </c>
      <c r="I73" s="191"/>
      <c r="J73" s="191"/>
      <c r="K73" s="496"/>
      <c r="L73" s="191"/>
      <c r="M73" s="191"/>
      <c r="N73" s="191"/>
      <c r="O73" s="191"/>
      <c r="P73" s="496"/>
      <c r="Q73" s="191"/>
      <c r="R73" s="191"/>
      <c r="S73" s="464"/>
      <c r="T73" s="191"/>
      <c r="U73" s="191"/>
      <c r="V73" s="191"/>
      <c r="W73" s="191"/>
      <c r="X73" s="191"/>
      <c r="Y73" s="47"/>
      <c r="Z73" s="403"/>
      <c r="AA73" s="403"/>
      <c r="AB73" s="403"/>
      <c r="AC73" s="403"/>
    </row>
    <row r="74" spans="1:29" s="402" customFormat="1" ht="10.5" customHeight="1" x14ac:dyDescent="0.15">
      <c r="A74" s="400"/>
      <c r="B74" s="302"/>
      <c r="C74" s="401"/>
      <c r="I74" s="191"/>
      <c r="J74" s="191"/>
      <c r="K74" s="496"/>
      <c r="L74" s="191"/>
      <c r="M74" s="191"/>
      <c r="N74" s="191"/>
      <c r="O74" s="191"/>
      <c r="P74" s="496"/>
      <c r="Q74" s="191"/>
      <c r="R74" s="191"/>
      <c r="S74" s="464"/>
      <c r="T74" s="191"/>
      <c r="U74" s="191"/>
      <c r="V74" s="191"/>
      <c r="W74" s="191"/>
      <c r="X74" s="191"/>
      <c r="Y74" s="47"/>
      <c r="Z74" s="403"/>
      <c r="AA74" s="403"/>
      <c r="AB74" s="403"/>
      <c r="AC74" s="403"/>
    </row>
    <row r="75" spans="1:29" s="402" customFormat="1" ht="10.5" customHeight="1" x14ac:dyDescent="0.15">
      <c r="A75" s="400"/>
      <c r="B75" s="302"/>
      <c r="C75" s="401"/>
      <c r="I75" s="191"/>
      <c r="J75" s="191"/>
      <c r="K75" s="496"/>
      <c r="L75" s="191"/>
      <c r="M75" s="191"/>
      <c r="N75" s="191"/>
      <c r="O75" s="191"/>
      <c r="P75" s="496"/>
      <c r="Q75" s="191"/>
      <c r="R75" s="191"/>
      <c r="S75" s="464"/>
      <c r="T75" s="191"/>
      <c r="U75" s="191"/>
      <c r="V75" s="191"/>
      <c r="W75" s="191"/>
      <c r="X75" s="191"/>
      <c r="Y75" s="47"/>
      <c r="Z75" s="403"/>
      <c r="AA75" s="403"/>
      <c r="AB75" s="403"/>
      <c r="AC75" s="403"/>
    </row>
    <row r="76" spans="1:29" s="402" customFormat="1" ht="10.5" customHeight="1" x14ac:dyDescent="0.15">
      <c r="A76" s="400"/>
      <c r="B76" s="302"/>
      <c r="C76" s="401"/>
      <c r="I76" s="191"/>
      <c r="J76" s="191"/>
      <c r="K76" s="496"/>
      <c r="L76" s="191"/>
      <c r="M76" s="191"/>
      <c r="N76" s="191"/>
      <c r="O76" s="191"/>
      <c r="P76" s="496"/>
      <c r="Q76" s="191"/>
      <c r="R76" s="191"/>
      <c r="S76" s="464"/>
      <c r="T76" s="191"/>
      <c r="U76" s="191"/>
      <c r="V76" s="191"/>
      <c r="W76" s="191"/>
      <c r="X76" s="191"/>
      <c r="Y76" s="47"/>
      <c r="Z76" s="403"/>
      <c r="AA76" s="403"/>
      <c r="AB76" s="403"/>
      <c r="AC76" s="403"/>
    </row>
    <row r="77" spans="1:29" s="402" customFormat="1" ht="10.5" customHeight="1" x14ac:dyDescent="0.15">
      <c r="A77" s="400"/>
      <c r="B77" s="302"/>
      <c r="C77" s="401"/>
      <c r="I77" s="191"/>
      <c r="J77" s="191"/>
      <c r="K77" s="496"/>
      <c r="L77" s="191"/>
      <c r="M77" s="191"/>
      <c r="N77" s="191"/>
      <c r="O77" s="191"/>
      <c r="P77" s="496"/>
      <c r="Q77" s="191"/>
      <c r="R77" s="191"/>
      <c r="S77" s="464"/>
      <c r="T77" s="191"/>
      <c r="U77" s="191"/>
      <c r="V77" s="191"/>
      <c r="W77" s="191"/>
      <c r="X77" s="191"/>
      <c r="Y77" s="47"/>
      <c r="Z77" s="403"/>
      <c r="AA77" s="403"/>
      <c r="AB77" s="403"/>
      <c r="AC77" s="403"/>
    </row>
    <row r="78" spans="1:29" s="402" customFormat="1" ht="10.5" customHeight="1" x14ac:dyDescent="0.15">
      <c r="A78" s="400"/>
      <c r="B78" s="302"/>
      <c r="C78" s="401"/>
      <c r="I78" s="191"/>
      <c r="J78" s="191"/>
      <c r="K78" s="496"/>
      <c r="L78" s="191"/>
      <c r="M78" s="191"/>
      <c r="N78" s="191"/>
      <c r="O78" s="191"/>
      <c r="P78" s="496"/>
      <c r="Q78" s="191"/>
      <c r="R78" s="191"/>
      <c r="S78" s="464"/>
      <c r="T78" s="191"/>
      <c r="U78" s="191"/>
      <c r="V78" s="191"/>
      <c r="W78" s="191"/>
      <c r="X78" s="191"/>
      <c r="Y78" s="47"/>
      <c r="Z78" s="403"/>
      <c r="AA78" s="403"/>
      <c r="AB78" s="403"/>
      <c r="AC78" s="403"/>
    </row>
    <row r="79" spans="1:29" s="402" customFormat="1" ht="10.5" customHeight="1" x14ac:dyDescent="0.15">
      <c r="A79" s="400"/>
      <c r="B79" s="302"/>
      <c r="C79" s="401"/>
      <c r="I79" s="191"/>
      <c r="J79" s="191"/>
      <c r="K79" s="496"/>
      <c r="L79" s="191"/>
      <c r="M79" s="191"/>
      <c r="N79" s="191"/>
      <c r="O79" s="191"/>
      <c r="P79" s="496"/>
      <c r="Q79" s="191"/>
      <c r="R79" s="191"/>
      <c r="S79" s="464"/>
      <c r="T79" s="191"/>
      <c r="U79" s="191"/>
      <c r="V79" s="191"/>
      <c r="W79" s="191"/>
      <c r="X79" s="191"/>
      <c r="Y79" s="47"/>
      <c r="Z79" s="403"/>
      <c r="AA79" s="403"/>
      <c r="AB79" s="403"/>
      <c r="AC79" s="403"/>
    </row>
    <row r="80" spans="1:29" s="402" customFormat="1" ht="10.5" customHeight="1" x14ac:dyDescent="0.15">
      <c r="A80" s="400"/>
      <c r="B80" s="302"/>
      <c r="C80" s="401"/>
      <c r="I80" s="191"/>
      <c r="J80" s="191"/>
      <c r="K80" s="496"/>
      <c r="L80" s="191"/>
      <c r="M80" s="191"/>
      <c r="N80" s="191"/>
      <c r="O80" s="191"/>
      <c r="P80" s="496"/>
      <c r="Q80" s="191"/>
      <c r="R80" s="191"/>
      <c r="S80" s="464"/>
      <c r="T80" s="191"/>
      <c r="U80" s="191"/>
      <c r="V80" s="191"/>
      <c r="W80" s="191"/>
      <c r="X80" s="191"/>
      <c r="Y80" s="47"/>
      <c r="Z80" s="403"/>
      <c r="AA80" s="403"/>
      <c r="AB80" s="403"/>
      <c r="AC80" s="403"/>
    </row>
    <row r="81" spans="1:29" s="402" customFormat="1" ht="10.5" customHeight="1" x14ac:dyDescent="0.15">
      <c r="A81" s="400"/>
      <c r="B81" s="302"/>
      <c r="C81" s="401"/>
      <c r="I81" s="191"/>
      <c r="J81" s="191"/>
      <c r="K81" s="496"/>
      <c r="L81" s="191"/>
      <c r="M81" s="191"/>
      <c r="N81" s="191"/>
      <c r="O81" s="191"/>
      <c r="P81" s="496"/>
      <c r="Q81" s="191"/>
      <c r="R81" s="191"/>
      <c r="S81" s="464"/>
      <c r="T81" s="191"/>
      <c r="U81" s="191"/>
      <c r="V81" s="191"/>
      <c r="W81" s="191"/>
      <c r="X81" s="191"/>
      <c r="Y81" s="47"/>
      <c r="Z81" s="403"/>
      <c r="AA81" s="403"/>
      <c r="AB81" s="403"/>
      <c r="AC81" s="403"/>
    </row>
    <row r="82" spans="1:29" s="402" customFormat="1" ht="10.5" customHeight="1" x14ac:dyDescent="0.15">
      <c r="A82" s="400"/>
      <c r="B82" s="302"/>
      <c r="C82" s="401"/>
      <c r="I82" s="191"/>
      <c r="J82" s="191"/>
      <c r="K82" s="496"/>
      <c r="L82" s="191"/>
      <c r="M82" s="191"/>
      <c r="N82" s="191"/>
      <c r="O82" s="191"/>
      <c r="P82" s="496"/>
      <c r="Q82" s="191"/>
      <c r="R82" s="191"/>
      <c r="S82" s="464"/>
      <c r="T82" s="191"/>
      <c r="U82" s="191"/>
      <c r="V82" s="191"/>
      <c r="W82" s="191"/>
      <c r="X82" s="191"/>
      <c r="Y82" s="47"/>
      <c r="Z82" s="403"/>
      <c r="AA82" s="403"/>
      <c r="AB82" s="403"/>
      <c r="AC82" s="403"/>
    </row>
    <row r="83" spans="1:29" s="402" customFormat="1" ht="10.5" customHeight="1" x14ac:dyDescent="0.15">
      <c r="A83" s="400"/>
      <c r="B83" s="302"/>
      <c r="C83" s="401"/>
      <c r="I83" s="191"/>
      <c r="J83" s="191"/>
      <c r="K83" s="496"/>
      <c r="L83" s="191"/>
      <c r="M83" s="191"/>
      <c r="N83" s="191"/>
      <c r="O83" s="191"/>
      <c r="P83" s="496"/>
      <c r="Q83" s="191"/>
      <c r="R83" s="191"/>
      <c r="S83" s="464"/>
      <c r="T83" s="191"/>
      <c r="U83" s="191"/>
      <c r="V83" s="191"/>
      <c r="W83" s="191"/>
      <c r="X83" s="191"/>
      <c r="Y83" s="47"/>
      <c r="Z83" s="403"/>
      <c r="AA83" s="403"/>
      <c r="AB83" s="403"/>
      <c r="AC83" s="403"/>
    </row>
    <row r="84" spans="1:29" s="402" customFormat="1" ht="10.5" customHeight="1" x14ac:dyDescent="0.15">
      <c r="A84" s="400"/>
      <c r="B84" s="302"/>
      <c r="C84" s="401"/>
      <c r="I84" s="191"/>
      <c r="J84" s="191"/>
      <c r="K84" s="496"/>
      <c r="L84" s="191"/>
      <c r="M84" s="191"/>
      <c r="N84" s="191"/>
      <c r="O84" s="191"/>
      <c r="P84" s="496"/>
      <c r="Q84" s="191"/>
      <c r="R84" s="191"/>
      <c r="S84" s="464"/>
      <c r="T84" s="191"/>
      <c r="U84" s="191"/>
      <c r="V84" s="191"/>
      <c r="W84" s="191"/>
      <c r="X84" s="191"/>
      <c r="Y84" s="47"/>
      <c r="Z84" s="403"/>
      <c r="AA84" s="403"/>
      <c r="AB84" s="403"/>
      <c r="AC84" s="403"/>
    </row>
    <row r="85" spans="1:29" s="402" customFormat="1" ht="10.5" customHeight="1" x14ac:dyDescent="0.15">
      <c r="A85" s="400"/>
      <c r="B85" s="302"/>
      <c r="C85" s="401"/>
      <c r="I85" s="191"/>
      <c r="J85" s="191"/>
      <c r="K85" s="496"/>
      <c r="L85" s="191"/>
      <c r="M85" s="191"/>
      <c r="N85" s="191"/>
      <c r="O85" s="191"/>
      <c r="P85" s="496"/>
      <c r="Q85" s="191"/>
      <c r="R85" s="191"/>
      <c r="S85" s="464"/>
      <c r="T85" s="191"/>
      <c r="U85" s="191"/>
      <c r="V85" s="191"/>
      <c r="W85" s="191"/>
      <c r="X85" s="191"/>
      <c r="Y85" s="47"/>
      <c r="Z85" s="403"/>
      <c r="AA85" s="403"/>
      <c r="AB85" s="403"/>
      <c r="AC85" s="403"/>
    </row>
    <row r="86" spans="1:29" s="402" customFormat="1" ht="10.5" customHeight="1" x14ac:dyDescent="0.15">
      <c r="A86" s="400"/>
      <c r="B86" s="302"/>
      <c r="C86" s="401"/>
      <c r="I86" s="191"/>
      <c r="J86" s="191"/>
      <c r="K86" s="496"/>
      <c r="L86" s="191"/>
      <c r="M86" s="191"/>
      <c r="N86" s="191"/>
      <c r="O86" s="191"/>
      <c r="P86" s="496"/>
      <c r="Q86" s="191"/>
      <c r="R86" s="191"/>
      <c r="S86" s="464"/>
      <c r="T86" s="191"/>
      <c r="U86" s="191"/>
      <c r="V86" s="191"/>
      <c r="W86" s="191"/>
      <c r="X86" s="191"/>
      <c r="Y86" s="47"/>
      <c r="Z86" s="403"/>
      <c r="AA86" s="403"/>
      <c r="AB86" s="403"/>
      <c r="AC86" s="403"/>
    </row>
    <row r="87" spans="1:29" s="402" customFormat="1" ht="10.5" customHeight="1" x14ac:dyDescent="0.15">
      <c r="A87" s="400"/>
      <c r="B87" s="302"/>
      <c r="C87" s="401"/>
      <c r="I87" s="191"/>
      <c r="J87" s="191"/>
      <c r="K87" s="496"/>
      <c r="L87" s="191"/>
      <c r="M87" s="191"/>
      <c r="N87" s="191"/>
      <c r="O87" s="191"/>
      <c r="P87" s="496"/>
      <c r="Q87" s="191"/>
      <c r="R87" s="191"/>
      <c r="S87" s="464"/>
      <c r="T87" s="191"/>
      <c r="U87" s="191"/>
      <c r="V87" s="191"/>
      <c r="W87" s="191"/>
      <c r="X87" s="191"/>
      <c r="Y87" s="47"/>
      <c r="Z87" s="403"/>
      <c r="AA87" s="403"/>
      <c r="AB87" s="403"/>
      <c r="AC87" s="403"/>
    </row>
    <row r="88" spans="1:29" s="402" customFormat="1" ht="10.5" customHeight="1" x14ac:dyDescent="0.15">
      <c r="A88" s="400"/>
      <c r="B88" s="302"/>
      <c r="C88" s="401"/>
      <c r="I88" s="191"/>
      <c r="J88" s="191"/>
      <c r="K88" s="496"/>
      <c r="L88" s="191"/>
      <c r="M88" s="191"/>
      <c r="N88" s="191"/>
      <c r="O88" s="191"/>
      <c r="P88" s="496"/>
      <c r="Q88" s="191"/>
      <c r="R88" s="191"/>
      <c r="S88" s="464"/>
      <c r="T88" s="191"/>
      <c r="U88" s="191"/>
      <c r="V88" s="191"/>
      <c r="W88" s="191"/>
      <c r="X88" s="191"/>
      <c r="Y88" s="47"/>
      <c r="Z88" s="403"/>
      <c r="AA88" s="403"/>
      <c r="AB88" s="403"/>
      <c r="AC88" s="403"/>
    </row>
    <row r="89" spans="1:29" s="402" customFormat="1" ht="10.5" customHeight="1" x14ac:dyDescent="0.15">
      <c r="A89" s="400"/>
      <c r="B89" s="302"/>
      <c r="C89" s="401"/>
      <c r="I89" s="191"/>
      <c r="J89" s="191"/>
      <c r="K89" s="496"/>
      <c r="L89" s="191"/>
      <c r="M89" s="191"/>
      <c r="N89" s="191"/>
      <c r="O89" s="191"/>
      <c r="P89" s="496"/>
      <c r="Q89" s="191"/>
      <c r="R89" s="191"/>
      <c r="S89" s="464"/>
      <c r="T89" s="191"/>
      <c r="U89" s="191"/>
      <c r="V89" s="191"/>
      <c r="W89" s="191"/>
      <c r="X89" s="191"/>
      <c r="Y89" s="47"/>
      <c r="Z89" s="403"/>
      <c r="AA89" s="403"/>
      <c r="AB89" s="403"/>
      <c r="AC89" s="403"/>
    </row>
    <row r="90" spans="1:29" s="402" customFormat="1" ht="10.5" customHeight="1" x14ac:dyDescent="0.15">
      <c r="A90" s="400"/>
      <c r="B90" s="302"/>
      <c r="C90" s="401"/>
      <c r="I90" s="191"/>
      <c r="J90" s="191"/>
      <c r="K90" s="496"/>
      <c r="L90" s="191"/>
      <c r="M90" s="191"/>
      <c r="N90" s="191"/>
      <c r="O90" s="191"/>
      <c r="P90" s="496"/>
      <c r="Q90" s="191"/>
      <c r="R90" s="191"/>
      <c r="S90" s="464"/>
      <c r="T90" s="191"/>
      <c r="U90" s="191"/>
      <c r="V90" s="191"/>
      <c r="W90" s="191"/>
      <c r="X90" s="191"/>
      <c r="Y90" s="47"/>
      <c r="Z90" s="403"/>
      <c r="AA90" s="403"/>
      <c r="AB90" s="403"/>
      <c r="AC90" s="403"/>
    </row>
    <row r="91" spans="1:29" s="402" customFormat="1" ht="10.5" customHeight="1" x14ac:dyDescent="0.15">
      <c r="A91" s="400"/>
      <c r="B91" s="302"/>
      <c r="C91" s="401"/>
      <c r="I91" s="191"/>
      <c r="J91" s="191"/>
      <c r="K91" s="496"/>
      <c r="L91" s="191"/>
      <c r="M91" s="191"/>
      <c r="N91" s="191"/>
      <c r="O91" s="191"/>
      <c r="P91" s="496"/>
      <c r="Q91" s="191"/>
      <c r="R91" s="191"/>
      <c r="S91" s="464"/>
      <c r="T91" s="191"/>
      <c r="U91" s="191"/>
      <c r="V91" s="191"/>
      <c r="W91" s="191"/>
      <c r="X91" s="191"/>
      <c r="Y91" s="47"/>
      <c r="Z91" s="403"/>
      <c r="AA91" s="403"/>
      <c r="AB91" s="403"/>
      <c r="AC91" s="403"/>
    </row>
    <row r="92" spans="1:29" s="402" customFormat="1" ht="10.5" customHeight="1" x14ac:dyDescent="0.15">
      <c r="A92" s="400"/>
      <c r="B92" s="302"/>
      <c r="C92" s="401"/>
      <c r="I92" s="191"/>
      <c r="J92" s="191"/>
      <c r="K92" s="496"/>
      <c r="L92" s="191"/>
      <c r="M92" s="191"/>
      <c r="N92" s="191"/>
      <c r="O92" s="191"/>
      <c r="P92" s="496"/>
      <c r="Q92" s="191"/>
      <c r="R92" s="191"/>
      <c r="S92" s="464"/>
      <c r="T92" s="191"/>
      <c r="U92" s="191"/>
      <c r="V92" s="191"/>
      <c r="W92" s="191"/>
      <c r="X92" s="191"/>
      <c r="Y92" s="47"/>
      <c r="Z92" s="403"/>
      <c r="AA92" s="403"/>
      <c r="AB92" s="403"/>
      <c r="AC92" s="403"/>
    </row>
    <row r="93" spans="1:29" s="402" customFormat="1" ht="10.5" customHeight="1" x14ac:dyDescent="0.15">
      <c r="A93" s="400"/>
      <c r="B93" s="302"/>
      <c r="C93" s="401"/>
      <c r="I93" s="191"/>
      <c r="J93" s="191"/>
      <c r="K93" s="496"/>
      <c r="L93" s="191"/>
      <c r="M93" s="191"/>
      <c r="N93" s="191"/>
      <c r="O93" s="191"/>
      <c r="P93" s="496"/>
      <c r="Q93" s="191"/>
      <c r="R93" s="191"/>
      <c r="S93" s="464"/>
      <c r="T93" s="191"/>
      <c r="U93" s="191"/>
      <c r="V93" s="191"/>
      <c r="W93" s="191"/>
      <c r="X93" s="191"/>
      <c r="Y93" s="47"/>
      <c r="Z93" s="403"/>
      <c r="AA93" s="403"/>
      <c r="AB93" s="403"/>
      <c r="AC93" s="403"/>
    </row>
    <row r="94" spans="1:29" s="402" customFormat="1" ht="10.5" customHeight="1" x14ac:dyDescent="0.15">
      <c r="A94" s="400"/>
      <c r="B94" s="302"/>
      <c r="C94" s="401"/>
      <c r="I94" s="191"/>
      <c r="J94" s="191"/>
      <c r="K94" s="496"/>
      <c r="L94" s="191"/>
      <c r="M94" s="191"/>
      <c r="N94" s="191"/>
      <c r="O94" s="191"/>
      <c r="P94" s="496"/>
      <c r="Q94" s="191"/>
      <c r="R94" s="191"/>
      <c r="S94" s="464"/>
      <c r="T94" s="191"/>
      <c r="U94" s="191"/>
      <c r="V94" s="191"/>
      <c r="W94" s="191"/>
      <c r="X94" s="191"/>
      <c r="Y94" s="47"/>
      <c r="Z94" s="403"/>
      <c r="AA94" s="403"/>
      <c r="AB94" s="403"/>
      <c r="AC94" s="403"/>
    </row>
    <row r="95" spans="1:29" s="402" customFormat="1" ht="10.5" customHeight="1" x14ac:dyDescent="0.15">
      <c r="A95" s="400"/>
      <c r="B95" s="302"/>
      <c r="C95" s="401"/>
      <c r="I95" s="191"/>
      <c r="J95" s="191"/>
      <c r="K95" s="496"/>
      <c r="L95" s="191"/>
      <c r="M95" s="191"/>
      <c r="N95" s="191"/>
      <c r="O95" s="191"/>
      <c r="P95" s="496"/>
      <c r="Q95" s="191"/>
      <c r="R95" s="191"/>
      <c r="S95" s="464"/>
      <c r="T95" s="191"/>
      <c r="U95" s="191"/>
      <c r="V95" s="191"/>
      <c r="W95" s="191"/>
      <c r="X95" s="191"/>
      <c r="Y95" s="47"/>
      <c r="Z95" s="403"/>
      <c r="AA95" s="403"/>
      <c r="AB95" s="403"/>
      <c r="AC95" s="403"/>
    </row>
    <row r="96" spans="1:29" s="402" customFormat="1" ht="10.5" customHeight="1" x14ac:dyDescent="0.15">
      <c r="A96" s="400"/>
      <c r="B96" s="302"/>
      <c r="C96" s="401"/>
      <c r="I96" s="191"/>
      <c r="J96" s="191"/>
      <c r="K96" s="496"/>
      <c r="L96" s="191"/>
      <c r="M96" s="191"/>
      <c r="N96" s="191"/>
      <c r="O96" s="191"/>
      <c r="P96" s="496"/>
      <c r="Q96" s="191"/>
      <c r="R96" s="191"/>
      <c r="S96" s="464"/>
      <c r="T96" s="191"/>
      <c r="U96" s="191"/>
      <c r="V96" s="191"/>
      <c r="W96" s="191"/>
      <c r="X96" s="191"/>
      <c r="Y96" s="47"/>
      <c r="Z96" s="403"/>
      <c r="AA96" s="403"/>
      <c r="AB96" s="403"/>
      <c r="AC96" s="403"/>
    </row>
    <row r="97" spans="1:29" s="402" customFormat="1" ht="10.5" customHeight="1" x14ac:dyDescent="0.15">
      <c r="A97" s="400"/>
      <c r="B97" s="302"/>
      <c r="C97" s="401"/>
      <c r="I97" s="191"/>
      <c r="J97" s="191"/>
      <c r="K97" s="496"/>
      <c r="L97" s="191"/>
      <c r="M97" s="191"/>
      <c r="N97" s="191"/>
      <c r="O97" s="191"/>
      <c r="P97" s="496"/>
      <c r="Q97" s="191"/>
      <c r="R97" s="191"/>
      <c r="S97" s="464"/>
      <c r="T97" s="191"/>
      <c r="U97" s="191"/>
      <c r="V97" s="191"/>
      <c r="W97" s="191"/>
      <c r="X97" s="191"/>
      <c r="Y97" s="47"/>
      <c r="Z97" s="403"/>
      <c r="AA97" s="403"/>
      <c r="AB97" s="403"/>
      <c r="AC97" s="403"/>
    </row>
    <row r="98" spans="1:29" s="402" customFormat="1" ht="10.5" customHeight="1" x14ac:dyDescent="0.15">
      <c r="A98" s="400"/>
      <c r="B98" s="302"/>
      <c r="C98" s="401"/>
      <c r="I98" s="191"/>
      <c r="J98" s="191"/>
      <c r="K98" s="496"/>
      <c r="L98" s="191"/>
      <c r="M98" s="191"/>
      <c r="N98" s="191"/>
      <c r="O98" s="191"/>
      <c r="P98" s="496"/>
      <c r="Q98" s="191"/>
      <c r="R98" s="191"/>
      <c r="S98" s="464"/>
      <c r="T98" s="191"/>
      <c r="U98" s="191"/>
      <c r="V98" s="191"/>
      <c r="W98" s="191"/>
      <c r="X98" s="191"/>
      <c r="Y98" s="47"/>
      <c r="Z98" s="403"/>
      <c r="AA98" s="403"/>
      <c r="AB98" s="403"/>
      <c r="AC98" s="403"/>
    </row>
    <row r="99" spans="1:29" s="402" customFormat="1" ht="10.5" customHeight="1" x14ac:dyDescent="0.15">
      <c r="A99" s="400"/>
      <c r="B99" s="302"/>
      <c r="C99" s="401"/>
      <c r="I99" s="191"/>
      <c r="J99" s="191"/>
      <c r="K99" s="496"/>
      <c r="L99" s="191"/>
      <c r="M99" s="191"/>
      <c r="N99" s="191"/>
      <c r="O99" s="191"/>
      <c r="P99" s="496"/>
      <c r="Q99" s="191"/>
      <c r="R99" s="191"/>
      <c r="S99" s="464"/>
      <c r="T99" s="191"/>
      <c r="U99" s="191"/>
      <c r="V99" s="191"/>
      <c r="W99" s="191"/>
      <c r="X99" s="191"/>
      <c r="Y99" s="47"/>
      <c r="Z99" s="403"/>
      <c r="AA99" s="403"/>
      <c r="AB99" s="403"/>
      <c r="AC99" s="403"/>
    </row>
    <row r="100" spans="1:29" s="402" customFormat="1" ht="10.5" customHeight="1" x14ac:dyDescent="0.15">
      <c r="A100" s="400"/>
      <c r="B100" s="302"/>
      <c r="C100" s="401"/>
      <c r="I100" s="191"/>
      <c r="J100" s="191"/>
      <c r="K100" s="496"/>
      <c r="L100" s="191"/>
      <c r="M100" s="191"/>
      <c r="N100" s="191"/>
      <c r="O100" s="191"/>
      <c r="P100" s="496"/>
      <c r="Q100" s="191"/>
      <c r="R100" s="191"/>
      <c r="S100" s="464"/>
      <c r="T100" s="191"/>
      <c r="U100" s="191"/>
      <c r="V100" s="191"/>
      <c r="W100" s="191"/>
      <c r="X100" s="191"/>
      <c r="Y100" s="47"/>
      <c r="Z100" s="403"/>
      <c r="AA100" s="403"/>
      <c r="AB100" s="403"/>
      <c r="AC100" s="403"/>
    </row>
    <row r="101" spans="1:29" s="402" customFormat="1" ht="10.5" customHeight="1" x14ac:dyDescent="0.15">
      <c r="A101" s="400"/>
      <c r="B101" s="302"/>
      <c r="C101" s="401"/>
      <c r="I101" s="191"/>
      <c r="J101" s="191"/>
      <c r="K101" s="496"/>
      <c r="L101" s="191"/>
      <c r="M101" s="191"/>
      <c r="N101" s="191"/>
      <c r="O101" s="191"/>
      <c r="P101" s="496"/>
      <c r="Q101" s="191"/>
      <c r="R101" s="191"/>
      <c r="S101" s="464"/>
      <c r="T101" s="191"/>
      <c r="U101" s="191"/>
      <c r="V101" s="191"/>
      <c r="W101" s="191"/>
      <c r="X101" s="191"/>
      <c r="Y101" s="47"/>
      <c r="Z101" s="403"/>
      <c r="AA101" s="403"/>
      <c r="AB101" s="403"/>
      <c r="AC101" s="403"/>
    </row>
    <row r="102" spans="1:29" s="402" customFormat="1" ht="10.5" customHeight="1" x14ac:dyDescent="0.15">
      <c r="A102" s="400"/>
      <c r="B102" s="302"/>
      <c r="C102" s="401"/>
      <c r="I102" s="191"/>
      <c r="J102" s="191"/>
      <c r="K102" s="496"/>
      <c r="L102" s="191"/>
      <c r="M102" s="191"/>
      <c r="N102" s="191"/>
      <c r="O102" s="191"/>
      <c r="P102" s="496"/>
      <c r="Q102" s="191"/>
      <c r="R102" s="191"/>
      <c r="S102" s="464"/>
      <c r="T102" s="191"/>
      <c r="U102" s="191"/>
      <c r="V102" s="191"/>
      <c r="W102" s="191"/>
      <c r="X102" s="191"/>
      <c r="Y102" s="47"/>
      <c r="Z102" s="403"/>
      <c r="AA102" s="403"/>
      <c r="AB102" s="403"/>
      <c r="AC102" s="403"/>
    </row>
    <row r="103" spans="1:29" s="402" customFormat="1" ht="10.5" customHeight="1" x14ac:dyDescent="0.15">
      <c r="A103" s="400"/>
      <c r="B103" s="302"/>
      <c r="C103" s="401"/>
      <c r="I103" s="191"/>
      <c r="J103" s="191"/>
      <c r="K103" s="496"/>
      <c r="L103" s="191"/>
      <c r="M103" s="191"/>
      <c r="N103" s="191"/>
      <c r="O103" s="191"/>
      <c r="P103" s="496"/>
      <c r="Q103" s="191"/>
      <c r="R103" s="191"/>
      <c r="S103" s="464"/>
      <c r="T103" s="191"/>
      <c r="U103" s="191"/>
      <c r="V103" s="191"/>
      <c r="W103" s="191"/>
      <c r="X103" s="191"/>
      <c r="Y103" s="47"/>
      <c r="Z103" s="403"/>
      <c r="AA103" s="403"/>
      <c r="AB103" s="403"/>
      <c r="AC103" s="403"/>
    </row>
    <row r="104" spans="1:29" s="402" customFormat="1" ht="10.5" customHeight="1" x14ac:dyDescent="0.15">
      <c r="A104" s="400"/>
      <c r="B104" s="302"/>
      <c r="C104" s="401"/>
      <c r="I104" s="191"/>
      <c r="J104" s="191"/>
      <c r="K104" s="496"/>
      <c r="L104" s="191"/>
      <c r="M104" s="191"/>
      <c r="N104" s="191"/>
      <c r="O104" s="191"/>
      <c r="P104" s="496"/>
      <c r="Q104" s="191"/>
      <c r="R104" s="191"/>
      <c r="S104" s="464"/>
      <c r="T104" s="191"/>
      <c r="U104" s="191"/>
      <c r="V104" s="191"/>
      <c r="W104" s="191"/>
      <c r="X104" s="191"/>
      <c r="Y104" s="47"/>
      <c r="Z104" s="403"/>
      <c r="AA104" s="403"/>
      <c r="AB104" s="403"/>
      <c r="AC104" s="403"/>
    </row>
    <row r="105" spans="1:29" s="402" customFormat="1" ht="10.5" customHeight="1" x14ac:dyDescent="0.15">
      <c r="A105" s="400"/>
      <c r="B105" s="302"/>
      <c r="C105" s="401"/>
      <c r="I105" s="191"/>
      <c r="J105" s="191"/>
      <c r="K105" s="496"/>
      <c r="L105" s="191"/>
      <c r="M105" s="191"/>
      <c r="N105" s="191"/>
      <c r="O105" s="191"/>
      <c r="P105" s="496"/>
      <c r="Q105" s="191"/>
      <c r="R105" s="191"/>
      <c r="S105" s="464"/>
      <c r="T105" s="191"/>
      <c r="U105" s="191"/>
      <c r="V105" s="191"/>
      <c r="W105" s="191"/>
      <c r="X105" s="191"/>
      <c r="Y105" s="47"/>
      <c r="Z105" s="403"/>
      <c r="AA105" s="403"/>
      <c r="AB105" s="403"/>
      <c r="AC105" s="403"/>
    </row>
    <row r="106" spans="1:29" s="402" customFormat="1" ht="10.5" customHeight="1" x14ac:dyDescent="0.15">
      <c r="A106" s="400"/>
      <c r="B106" s="302"/>
      <c r="C106" s="401"/>
      <c r="I106" s="191"/>
      <c r="J106" s="191"/>
      <c r="K106" s="496"/>
      <c r="L106" s="191"/>
      <c r="M106" s="191"/>
      <c r="N106" s="191"/>
      <c r="O106" s="191"/>
      <c r="P106" s="496"/>
      <c r="Q106" s="191"/>
      <c r="R106" s="191"/>
      <c r="S106" s="464"/>
      <c r="T106" s="191"/>
      <c r="U106" s="191"/>
      <c r="V106" s="191"/>
      <c r="W106" s="191"/>
      <c r="X106" s="191"/>
      <c r="Y106" s="47"/>
      <c r="Z106" s="403"/>
      <c r="AA106" s="403"/>
      <c r="AB106" s="403"/>
      <c r="AC106" s="403"/>
    </row>
    <row r="107" spans="1:29" s="402" customFormat="1" ht="10.5" customHeight="1" x14ac:dyDescent="0.15">
      <c r="A107" s="400"/>
      <c r="B107" s="302"/>
      <c r="C107" s="401"/>
      <c r="I107" s="191"/>
      <c r="J107" s="191"/>
      <c r="K107" s="496"/>
      <c r="L107" s="191"/>
      <c r="M107" s="191"/>
      <c r="N107" s="191"/>
      <c r="O107" s="191"/>
      <c r="P107" s="496"/>
      <c r="Q107" s="191"/>
      <c r="R107" s="191"/>
      <c r="S107" s="464"/>
      <c r="T107" s="191"/>
      <c r="U107" s="191"/>
      <c r="V107" s="191"/>
      <c r="W107" s="191"/>
      <c r="X107" s="191"/>
      <c r="Y107" s="47"/>
      <c r="Z107" s="403"/>
      <c r="AA107" s="403"/>
      <c r="AB107" s="403"/>
      <c r="AC107" s="403"/>
    </row>
    <row r="108" spans="1:29" s="402" customFormat="1" ht="10.5" customHeight="1" x14ac:dyDescent="0.15">
      <c r="A108" s="400"/>
      <c r="B108" s="302"/>
      <c r="C108" s="401"/>
      <c r="I108" s="191"/>
      <c r="J108" s="191"/>
      <c r="K108" s="496"/>
      <c r="L108" s="191"/>
      <c r="M108" s="191"/>
      <c r="N108" s="191"/>
      <c r="O108" s="191"/>
      <c r="P108" s="496"/>
      <c r="Q108" s="191"/>
      <c r="R108" s="191"/>
      <c r="S108" s="464"/>
      <c r="T108" s="191"/>
      <c r="U108" s="191"/>
      <c r="V108" s="191"/>
      <c r="W108" s="191"/>
      <c r="X108" s="191"/>
      <c r="Y108" s="47"/>
      <c r="Z108" s="403"/>
      <c r="AA108" s="403"/>
      <c r="AB108" s="403"/>
      <c r="AC108" s="403"/>
    </row>
    <row r="109" spans="1:29" s="402" customFormat="1" ht="10.5" customHeight="1" x14ac:dyDescent="0.15">
      <c r="A109" s="400"/>
      <c r="B109" s="302"/>
      <c r="C109" s="401"/>
      <c r="I109" s="191"/>
      <c r="J109" s="191"/>
      <c r="K109" s="496"/>
      <c r="L109" s="191"/>
      <c r="M109" s="191"/>
      <c r="N109" s="191"/>
      <c r="O109" s="191"/>
      <c r="P109" s="496"/>
      <c r="Q109" s="191"/>
      <c r="R109" s="191"/>
      <c r="S109" s="464"/>
      <c r="T109" s="191"/>
      <c r="U109" s="191"/>
      <c r="V109" s="191"/>
      <c r="W109" s="191"/>
      <c r="X109" s="191"/>
      <c r="Y109" s="47"/>
      <c r="Z109" s="403"/>
      <c r="AA109" s="403"/>
      <c r="AB109" s="403"/>
      <c r="AC109" s="403"/>
    </row>
    <row r="110" spans="1:29" s="402" customFormat="1" ht="10.5" customHeight="1" x14ac:dyDescent="0.15">
      <c r="A110" s="400"/>
      <c r="B110" s="302"/>
      <c r="C110" s="401"/>
      <c r="I110" s="191"/>
      <c r="J110" s="191"/>
      <c r="K110" s="496"/>
      <c r="L110" s="191"/>
      <c r="M110" s="191"/>
      <c r="N110" s="191"/>
      <c r="O110" s="191"/>
      <c r="P110" s="496"/>
      <c r="Q110" s="191"/>
      <c r="R110" s="191"/>
      <c r="S110" s="464"/>
      <c r="T110" s="191"/>
      <c r="U110" s="191"/>
      <c r="V110" s="191"/>
      <c r="W110" s="191"/>
      <c r="X110" s="191"/>
      <c r="Y110" s="47"/>
      <c r="Z110" s="403"/>
      <c r="AA110" s="403"/>
      <c r="AB110" s="403"/>
      <c r="AC110" s="403"/>
    </row>
    <row r="111" spans="1:29" s="402" customFormat="1" ht="10.5" customHeight="1" x14ac:dyDescent="0.15">
      <c r="A111" s="400"/>
      <c r="B111" s="302"/>
      <c r="C111" s="401"/>
      <c r="I111" s="191"/>
      <c r="J111" s="191"/>
      <c r="K111" s="496"/>
      <c r="L111" s="191"/>
      <c r="M111" s="191"/>
      <c r="N111" s="191"/>
      <c r="O111" s="191"/>
      <c r="P111" s="496"/>
      <c r="Q111" s="191"/>
      <c r="R111" s="191"/>
      <c r="S111" s="464"/>
      <c r="T111" s="191"/>
      <c r="U111" s="191"/>
      <c r="V111" s="191"/>
      <c r="W111" s="191"/>
      <c r="X111" s="191"/>
      <c r="Y111" s="47"/>
      <c r="Z111" s="403"/>
      <c r="AA111" s="403"/>
      <c r="AB111" s="403"/>
      <c r="AC111" s="403"/>
    </row>
    <row r="112" spans="1:29" s="402" customFormat="1" ht="10.5" customHeight="1" x14ac:dyDescent="0.15">
      <c r="A112" s="400"/>
      <c r="B112" s="302"/>
      <c r="C112" s="401"/>
      <c r="I112" s="191"/>
      <c r="J112" s="191"/>
      <c r="K112" s="496"/>
      <c r="L112" s="191"/>
      <c r="M112" s="191"/>
      <c r="N112" s="191"/>
      <c r="O112" s="191"/>
      <c r="P112" s="496"/>
      <c r="Q112" s="191"/>
      <c r="R112" s="191"/>
      <c r="S112" s="464"/>
      <c r="T112" s="191"/>
      <c r="U112" s="191"/>
      <c r="V112" s="191"/>
      <c r="W112" s="191"/>
      <c r="X112" s="191"/>
      <c r="Y112" s="47"/>
      <c r="Z112" s="403"/>
      <c r="AA112" s="403"/>
      <c r="AB112" s="403"/>
      <c r="AC112" s="403"/>
    </row>
    <row r="113" spans="1:29" s="402" customFormat="1" ht="10.5" customHeight="1" x14ac:dyDescent="0.15">
      <c r="A113" s="400"/>
      <c r="B113" s="302"/>
      <c r="C113" s="401"/>
      <c r="I113" s="191"/>
      <c r="J113" s="191"/>
      <c r="K113" s="496"/>
      <c r="L113" s="191"/>
      <c r="M113" s="191"/>
      <c r="N113" s="191"/>
      <c r="O113" s="191"/>
      <c r="P113" s="496"/>
      <c r="Q113" s="191"/>
      <c r="R113" s="191"/>
      <c r="S113" s="464"/>
      <c r="T113" s="191"/>
      <c r="U113" s="191"/>
      <c r="V113" s="191"/>
      <c r="W113" s="191"/>
      <c r="X113" s="191"/>
      <c r="Y113" s="47"/>
      <c r="Z113" s="403"/>
      <c r="AA113" s="403"/>
      <c r="AB113" s="403"/>
      <c r="AC113" s="403"/>
    </row>
    <row r="114" spans="1:29" s="402" customFormat="1" ht="10.5" customHeight="1" x14ac:dyDescent="0.15">
      <c r="A114" s="400"/>
      <c r="B114" s="302"/>
      <c r="C114" s="401"/>
      <c r="I114" s="191"/>
      <c r="J114" s="191"/>
      <c r="K114" s="496"/>
      <c r="L114" s="191"/>
      <c r="M114" s="191"/>
      <c r="N114" s="191"/>
      <c r="O114" s="191"/>
      <c r="P114" s="496"/>
      <c r="Q114" s="191"/>
      <c r="R114" s="191"/>
      <c r="S114" s="464"/>
      <c r="T114" s="191"/>
      <c r="U114" s="191"/>
      <c r="V114" s="191"/>
      <c r="W114" s="191"/>
      <c r="X114" s="191"/>
      <c r="Y114" s="47"/>
      <c r="Z114" s="403"/>
      <c r="AA114" s="403"/>
      <c r="AB114" s="403"/>
      <c r="AC114" s="403"/>
    </row>
    <row r="115" spans="1:29" s="402" customFormat="1" ht="10.5" customHeight="1" x14ac:dyDescent="0.15">
      <c r="A115" s="400"/>
      <c r="B115" s="302"/>
      <c r="C115" s="401"/>
      <c r="I115" s="191"/>
      <c r="J115" s="191"/>
      <c r="K115" s="496"/>
      <c r="L115" s="191"/>
      <c r="M115" s="191"/>
      <c r="N115" s="191"/>
      <c r="O115" s="191"/>
      <c r="P115" s="496"/>
      <c r="Q115" s="191"/>
      <c r="R115" s="191"/>
      <c r="S115" s="464"/>
      <c r="T115" s="191"/>
      <c r="U115" s="191"/>
      <c r="V115" s="191"/>
      <c r="W115" s="191"/>
      <c r="X115" s="191"/>
      <c r="Y115" s="47"/>
      <c r="Z115" s="403"/>
      <c r="AA115" s="403"/>
      <c r="AB115" s="403"/>
      <c r="AC115" s="403"/>
    </row>
    <row r="116" spans="1:29" s="402" customFormat="1" ht="10.5" customHeight="1" x14ac:dyDescent="0.15">
      <c r="A116" s="400"/>
      <c r="B116" s="302"/>
      <c r="C116" s="401"/>
      <c r="I116" s="191"/>
      <c r="J116" s="191"/>
      <c r="K116" s="496"/>
      <c r="L116" s="191"/>
      <c r="M116" s="191"/>
      <c r="N116" s="191"/>
      <c r="O116" s="191"/>
      <c r="P116" s="496"/>
      <c r="Q116" s="191"/>
      <c r="R116" s="191"/>
      <c r="S116" s="464"/>
      <c r="T116" s="191"/>
      <c r="U116" s="191"/>
      <c r="V116" s="191"/>
      <c r="W116" s="191"/>
      <c r="X116" s="191"/>
      <c r="Y116" s="47"/>
      <c r="Z116" s="403"/>
      <c r="AA116" s="403"/>
      <c r="AB116" s="403"/>
      <c r="AC116" s="403"/>
    </row>
    <row r="117" spans="1:29" s="402" customFormat="1" ht="10.5" customHeight="1" x14ac:dyDescent="0.15">
      <c r="A117" s="400"/>
      <c r="B117" s="302"/>
      <c r="C117" s="401"/>
      <c r="I117" s="191"/>
      <c r="J117" s="191"/>
      <c r="K117" s="496"/>
      <c r="L117" s="191"/>
      <c r="M117" s="191"/>
      <c r="N117" s="191"/>
      <c r="O117" s="191"/>
      <c r="P117" s="496"/>
      <c r="Q117" s="191"/>
      <c r="R117" s="191"/>
      <c r="S117" s="464"/>
      <c r="T117" s="191"/>
      <c r="U117" s="191"/>
      <c r="V117" s="191"/>
      <c r="W117" s="191"/>
      <c r="X117" s="191"/>
      <c r="Y117" s="47"/>
      <c r="Z117" s="403"/>
      <c r="AA117" s="403"/>
      <c r="AB117" s="403"/>
      <c r="AC117" s="403"/>
    </row>
    <row r="118" spans="1:29" s="402" customFormat="1" ht="10.5" customHeight="1" x14ac:dyDescent="0.15">
      <c r="A118" s="400"/>
      <c r="B118" s="302"/>
      <c r="C118" s="401"/>
      <c r="I118" s="191"/>
      <c r="J118" s="191"/>
      <c r="K118" s="496"/>
      <c r="L118" s="191"/>
      <c r="M118" s="191"/>
      <c r="N118" s="191"/>
      <c r="O118" s="191"/>
      <c r="P118" s="496"/>
      <c r="Q118" s="191"/>
      <c r="R118" s="191"/>
      <c r="S118" s="464"/>
      <c r="T118" s="191"/>
      <c r="U118" s="191"/>
      <c r="V118" s="191"/>
      <c r="W118" s="191"/>
      <c r="X118" s="191"/>
      <c r="Y118" s="47"/>
      <c r="Z118" s="403"/>
      <c r="AA118" s="403"/>
      <c r="AB118" s="403"/>
      <c r="AC118" s="403"/>
    </row>
    <row r="119" spans="1:29" s="402" customFormat="1" ht="10.5" customHeight="1" x14ac:dyDescent="0.15">
      <c r="A119" s="400"/>
      <c r="B119" s="302"/>
      <c r="C119" s="401"/>
      <c r="I119" s="191"/>
      <c r="J119" s="191"/>
      <c r="K119" s="496"/>
      <c r="L119" s="191"/>
      <c r="M119" s="191"/>
      <c r="N119" s="191"/>
      <c r="O119" s="191"/>
      <c r="P119" s="496"/>
      <c r="Q119" s="191"/>
      <c r="R119" s="191"/>
      <c r="S119" s="464"/>
      <c r="T119" s="191"/>
      <c r="U119" s="191"/>
      <c r="V119" s="191"/>
      <c r="W119" s="191"/>
      <c r="X119" s="191"/>
      <c r="Y119" s="47"/>
      <c r="Z119" s="403"/>
      <c r="AA119" s="403"/>
      <c r="AB119" s="403"/>
      <c r="AC119" s="403"/>
    </row>
    <row r="120" spans="1:29" s="402" customFormat="1" ht="10.5" customHeight="1" x14ac:dyDescent="0.15">
      <c r="A120" s="400"/>
      <c r="B120" s="302"/>
      <c r="C120" s="401"/>
      <c r="I120" s="191"/>
      <c r="J120" s="191"/>
      <c r="K120" s="496"/>
      <c r="L120" s="191"/>
      <c r="M120" s="191"/>
      <c r="N120" s="191"/>
      <c r="O120" s="191"/>
      <c r="P120" s="496"/>
      <c r="Q120" s="191"/>
      <c r="R120" s="191"/>
      <c r="S120" s="464"/>
      <c r="T120" s="191"/>
      <c r="U120" s="191"/>
      <c r="V120" s="191"/>
      <c r="W120" s="191"/>
      <c r="X120" s="191"/>
      <c r="Y120" s="47"/>
      <c r="Z120" s="403"/>
      <c r="AA120" s="403"/>
      <c r="AB120" s="403"/>
      <c r="AC120" s="403"/>
    </row>
    <row r="121" spans="1:29" s="402" customFormat="1" ht="10.5" customHeight="1" x14ac:dyDescent="0.15">
      <c r="A121" s="400"/>
      <c r="B121" s="302"/>
      <c r="C121" s="401"/>
      <c r="I121" s="191"/>
      <c r="J121" s="191"/>
      <c r="K121" s="496"/>
      <c r="L121" s="191"/>
      <c r="M121" s="191"/>
      <c r="N121" s="191"/>
      <c r="O121" s="191"/>
      <c r="P121" s="496"/>
      <c r="Q121" s="191"/>
      <c r="R121" s="191"/>
      <c r="S121" s="464"/>
      <c r="T121" s="191"/>
      <c r="U121" s="191"/>
      <c r="V121" s="191"/>
      <c r="W121" s="191"/>
      <c r="X121" s="191"/>
      <c r="Y121" s="47"/>
      <c r="Z121" s="403"/>
      <c r="AA121" s="403"/>
      <c r="AB121" s="403"/>
      <c r="AC121" s="403"/>
    </row>
    <row r="122" spans="1:29" s="402" customFormat="1" ht="10.5" customHeight="1" x14ac:dyDescent="0.15">
      <c r="A122" s="400"/>
      <c r="B122" s="302"/>
      <c r="C122" s="401"/>
      <c r="I122" s="191"/>
      <c r="J122" s="191"/>
      <c r="K122" s="496"/>
      <c r="L122" s="191"/>
      <c r="M122" s="191"/>
      <c r="N122" s="191"/>
      <c r="O122" s="191"/>
      <c r="P122" s="496"/>
      <c r="Q122" s="191"/>
      <c r="R122" s="191"/>
      <c r="S122" s="464"/>
      <c r="T122" s="191"/>
      <c r="U122" s="191"/>
      <c r="V122" s="191"/>
      <c r="W122" s="191"/>
      <c r="X122" s="191"/>
      <c r="Y122" s="47"/>
      <c r="Z122" s="403"/>
      <c r="AA122" s="403"/>
      <c r="AB122" s="403"/>
      <c r="AC122" s="403"/>
    </row>
    <row r="123" spans="1:29" s="402" customFormat="1" ht="10.5" customHeight="1" x14ac:dyDescent="0.15">
      <c r="A123" s="400"/>
      <c r="B123" s="302"/>
      <c r="C123" s="401"/>
      <c r="I123" s="191"/>
      <c r="J123" s="191"/>
      <c r="K123" s="496"/>
      <c r="L123" s="191"/>
      <c r="M123" s="191"/>
      <c r="N123" s="191"/>
      <c r="O123" s="191"/>
      <c r="P123" s="496"/>
      <c r="Q123" s="191"/>
      <c r="R123" s="191"/>
      <c r="S123" s="464"/>
      <c r="T123" s="191"/>
      <c r="U123" s="191"/>
      <c r="V123" s="191"/>
      <c r="W123" s="191"/>
      <c r="X123" s="191"/>
      <c r="Y123" s="47"/>
      <c r="Z123" s="403"/>
      <c r="AA123" s="403"/>
      <c r="AB123" s="403"/>
      <c r="AC123" s="403"/>
    </row>
    <row r="124" spans="1:29" s="402" customFormat="1" ht="10.5" customHeight="1" x14ac:dyDescent="0.15">
      <c r="A124" s="400"/>
      <c r="B124" s="302"/>
      <c r="C124" s="401"/>
      <c r="I124" s="191"/>
      <c r="J124" s="191"/>
      <c r="K124" s="496"/>
      <c r="L124" s="191"/>
      <c r="M124" s="191"/>
      <c r="N124" s="191"/>
      <c r="O124" s="191"/>
      <c r="P124" s="496"/>
      <c r="Q124" s="191"/>
      <c r="R124" s="191"/>
      <c r="S124" s="464"/>
      <c r="T124" s="191"/>
      <c r="U124" s="191"/>
      <c r="V124" s="191"/>
      <c r="W124" s="191"/>
      <c r="X124" s="191"/>
      <c r="Y124" s="47"/>
      <c r="Z124" s="403"/>
      <c r="AA124" s="403"/>
      <c r="AB124" s="403"/>
      <c r="AC124" s="403"/>
    </row>
    <row r="125" spans="1:29" s="402" customFormat="1" ht="10.5" customHeight="1" x14ac:dyDescent="0.15">
      <c r="A125" s="400"/>
      <c r="B125" s="302"/>
      <c r="C125" s="401"/>
      <c r="I125" s="191"/>
      <c r="J125" s="191"/>
      <c r="K125" s="496"/>
      <c r="L125" s="191"/>
      <c r="M125" s="191"/>
      <c r="N125" s="191"/>
      <c r="O125" s="191"/>
      <c r="P125" s="496"/>
      <c r="Q125" s="191"/>
      <c r="R125" s="191"/>
      <c r="S125" s="464"/>
      <c r="T125" s="191"/>
      <c r="U125" s="191"/>
      <c r="V125" s="191"/>
      <c r="W125" s="191"/>
      <c r="X125" s="191"/>
      <c r="Y125" s="47"/>
      <c r="Z125" s="403"/>
      <c r="AA125" s="403"/>
      <c r="AB125" s="403"/>
      <c r="AC125" s="403"/>
    </row>
    <row r="126" spans="1:29" s="402" customFormat="1" ht="10.5" customHeight="1" x14ac:dyDescent="0.15">
      <c r="A126" s="400"/>
      <c r="B126" s="302"/>
      <c r="C126" s="401"/>
      <c r="I126" s="191"/>
      <c r="J126" s="191"/>
      <c r="K126" s="496"/>
      <c r="L126" s="191"/>
      <c r="M126" s="191"/>
      <c r="N126" s="191"/>
      <c r="O126" s="191"/>
      <c r="P126" s="496"/>
      <c r="Q126" s="191"/>
      <c r="R126" s="191"/>
      <c r="S126" s="464"/>
      <c r="T126" s="191"/>
      <c r="U126" s="191"/>
      <c r="V126" s="191"/>
      <c r="W126" s="191"/>
      <c r="X126" s="191"/>
      <c r="Y126" s="47"/>
      <c r="Z126" s="403"/>
      <c r="AA126" s="403"/>
      <c r="AB126" s="403"/>
      <c r="AC126" s="403"/>
    </row>
    <row r="127" spans="1:29" s="402" customFormat="1" ht="10.5" customHeight="1" x14ac:dyDescent="0.15">
      <c r="A127" s="400"/>
      <c r="B127" s="302"/>
      <c r="C127" s="401"/>
      <c r="I127" s="191"/>
      <c r="J127" s="191"/>
      <c r="K127" s="496"/>
      <c r="L127" s="191"/>
      <c r="M127" s="191"/>
      <c r="N127" s="191"/>
      <c r="O127" s="191"/>
      <c r="P127" s="496"/>
      <c r="Q127" s="191"/>
      <c r="R127" s="191"/>
      <c r="S127" s="464"/>
      <c r="T127" s="191"/>
      <c r="U127" s="191"/>
      <c r="V127" s="191"/>
      <c r="W127" s="191"/>
      <c r="X127" s="191"/>
      <c r="Y127" s="47"/>
      <c r="Z127" s="403"/>
      <c r="AA127" s="403"/>
      <c r="AB127" s="403"/>
      <c r="AC127" s="403"/>
    </row>
    <row r="128" spans="1:29" s="402" customFormat="1" ht="10.5" customHeight="1" x14ac:dyDescent="0.15">
      <c r="A128" s="400"/>
      <c r="B128" s="302"/>
      <c r="C128" s="401"/>
      <c r="I128" s="191"/>
      <c r="J128" s="191"/>
      <c r="K128" s="496"/>
      <c r="L128" s="191"/>
      <c r="M128" s="191"/>
      <c r="N128" s="191"/>
      <c r="O128" s="191"/>
      <c r="P128" s="496"/>
      <c r="Q128" s="191"/>
      <c r="R128" s="191"/>
      <c r="S128" s="464"/>
      <c r="T128" s="191"/>
      <c r="U128" s="191"/>
      <c r="V128" s="191"/>
      <c r="W128" s="191"/>
      <c r="X128" s="191"/>
      <c r="Y128" s="47"/>
      <c r="Z128" s="403"/>
      <c r="AA128" s="403"/>
      <c r="AB128" s="403"/>
      <c r="AC128" s="403"/>
    </row>
    <row r="129" spans="1:29" s="402" customFormat="1" ht="10.5" customHeight="1" x14ac:dyDescent="0.15">
      <c r="A129" s="400"/>
      <c r="B129" s="302"/>
      <c r="C129" s="401"/>
      <c r="I129" s="191"/>
      <c r="J129" s="191"/>
      <c r="K129" s="496"/>
      <c r="L129" s="191"/>
      <c r="M129" s="191"/>
      <c r="N129" s="191"/>
      <c r="O129" s="191"/>
      <c r="P129" s="496"/>
      <c r="Q129" s="191"/>
      <c r="R129" s="191"/>
      <c r="S129" s="464"/>
      <c r="T129" s="191"/>
      <c r="U129" s="191"/>
      <c r="V129" s="191"/>
      <c r="W129" s="191"/>
      <c r="X129" s="191"/>
      <c r="Y129" s="47"/>
      <c r="Z129" s="403"/>
      <c r="AA129" s="403"/>
      <c r="AB129" s="403"/>
      <c r="AC129" s="403"/>
    </row>
    <row r="130" spans="1:29" s="402" customFormat="1" ht="10.5" customHeight="1" x14ac:dyDescent="0.15">
      <c r="A130" s="400"/>
      <c r="B130" s="302"/>
      <c r="C130" s="401"/>
      <c r="I130" s="191"/>
      <c r="J130" s="191"/>
      <c r="K130" s="496"/>
      <c r="L130" s="191"/>
      <c r="M130" s="191"/>
      <c r="N130" s="191"/>
      <c r="O130" s="191"/>
      <c r="P130" s="496"/>
      <c r="Q130" s="191"/>
      <c r="R130" s="191"/>
      <c r="S130" s="464"/>
      <c r="T130" s="191"/>
      <c r="U130" s="191"/>
      <c r="V130" s="191"/>
      <c r="W130" s="191"/>
      <c r="X130" s="191"/>
      <c r="Y130" s="47"/>
      <c r="Z130" s="403"/>
      <c r="AA130" s="403"/>
      <c r="AB130" s="403"/>
      <c r="AC130" s="403"/>
    </row>
    <row r="131" spans="1:29" s="402" customFormat="1" ht="10.5" customHeight="1" x14ac:dyDescent="0.15">
      <c r="A131" s="400"/>
      <c r="B131" s="302"/>
      <c r="C131" s="401"/>
      <c r="I131" s="191"/>
      <c r="J131" s="191"/>
      <c r="K131" s="496"/>
      <c r="L131" s="191"/>
      <c r="M131" s="191"/>
      <c r="N131" s="191"/>
      <c r="O131" s="191"/>
      <c r="P131" s="496"/>
      <c r="Q131" s="191"/>
      <c r="R131" s="191"/>
      <c r="S131" s="464"/>
      <c r="T131" s="191"/>
      <c r="U131" s="191"/>
      <c r="V131" s="191"/>
      <c r="W131" s="191"/>
      <c r="X131" s="191"/>
      <c r="Y131" s="47"/>
      <c r="Z131" s="403"/>
      <c r="AA131" s="403"/>
      <c r="AB131" s="403"/>
      <c r="AC131" s="403"/>
    </row>
    <row r="132" spans="1:29" s="402" customFormat="1" ht="10.5" customHeight="1" x14ac:dyDescent="0.15">
      <c r="A132" s="400"/>
      <c r="B132" s="302"/>
      <c r="C132" s="401"/>
      <c r="I132" s="191"/>
      <c r="J132" s="191"/>
      <c r="K132" s="496"/>
      <c r="L132" s="191"/>
      <c r="M132" s="191"/>
      <c r="N132" s="191"/>
      <c r="O132" s="191"/>
      <c r="P132" s="496"/>
      <c r="Q132" s="191"/>
      <c r="R132" s="191"/>
      <c r="S132" s="464"/>
      <c r="T132" s="191"/>
      <c r="U132" s="191"/>
      <c r="V132" s="191"/>
      <c r="W132" s="191"/>
      <c r="X132" s="191"/>
      <c r="Y132" s="47"/>
      <c r="Z132" s="403"/>
      <c r="AA132" s="403"/>
      <c r="AB132" s="403"/>
      <c r="AC132" s="403"/>
    </row>
    <row r="133" spans="1:29" s="402" customFormat="1" ht="10.5" customHeight="1" x14ac:dyDescent="0.15">
      <c r="A133" s="400"/>
      <c r="B133" s="302"/>
      <c r="C133" s="401"/>
      <c r="I133" s="191"/>
      <c r="J133" s="191"/>
      <c r="K133" s="496"/>
      <c r="L133" s="191"/>
      <c r="M133" s="191"/>
      <c r="N133" s="191"/>
      <c r="O133" s="191"/>
      <c r="P133" s="496"/>
      <c r="Q133" s="191"/>
      <c r="R133" s="191"/>
      <c r="S133" s="464"/>
      <c r="T133" s="191"/>
      <c r="U133" s="191"/>
      <c r="V133" s="191"/>
      <c r="W133" s="191"/>
      <c r="X133" s="191"/>
      <c r="Y133" s="47"/>
      <c r="Z133" s="403"/>
      <c r="AA133" s="403"/>
      <c r="AB133" s="403"/>
      <c r="AC133" s="403"/>
    </row>
    <row r="134" spans="1:29" s="402" customFormat="1" ht="10.5" customHeight="1" x14ac:dyDescent="0.15">
      <c r="A134" s="400"/>
      <c r="B134" s="302"/>
      <c r="C134" s="401"/>
      <c r="I134" s="191"/>
      <c r="J134" s="191"/>
      <c r="K134" s="496"/>
      <c r="L134" s="191"/>
      <c r="M134" s="191"/>
      <c r="N134" s="191"/>
      <c r="O134" s="191"/>
      <c r="P134" s="496"/>
      <c r="Q134" s="191"/>
      <c r="R134" s="191"/>
      <c r="S134" s="464"/>
      <c r="T134" s="191"/>
      <c r="U134" s="191"/>
      <c r="V134" s="191"/>
      <c r="W134" s="191"/>
      <c r="X134" s="191"/>
      <c r="Y134" s="47"/>
      <c r="Z134" s="403"/>
      <c r="AA134" s="403"/>
      <c r="AB134" s="403"/>
      <c r="AC134" s="403"/>
    </row>
    <row r="135" spans="1:29" s="402" customFormat="1" ht="10.5" customHeight="1" x14ac:dyDescent="0.15">
      <c r="A135" s="400"/>
      <c r="B135" s="302"/>
      <c r="C135" s="401"/>
      <c r="I135" s="191"/>
      <c r="J135" s="191"/>
      <c r="K135" s="496"/>
      <c r="L135" s="191"/>
      <c r="M135" s="191"/>
      <c r="N135" s="191"/>
      <c r="O135" s="191"/>
      <c r="P135" s="496"/>
      <c r="Q135" s="191"/>
      <c r="R135" s="191"/>
      <c r="S135" s="464"/>
      <c r="T135" s="191"/>
      <c r="U135" s="191"/>
      <c r="V135" s="191"/>
      <c r="W135" s="191"/>
      <c r="X135" s="191"/>
      <c r="Y135" s="47"/>
      <c r="Z135" s="403"/>
      <c r="AA135" s="403"/>
      <c r="AB135" s="403"/>
      <c r="AC135" s="403"/>
    </row>
    <row r="136" spans="1:29" s="402" customFormat="1" ht="10.5" customHeight="1" x14ac:dyDescent="0.15">
      <c r="A136" s="400"/>
      <c r="B136" s="302"/>
      <c r="C136" s="401"/>
      <c r="I136" s="191"/>
      <c r="J136" s="191"/>
      <c r="K136" s="496"/>
      <c r="L136" s="191"/>
      <c r="M136" s="191"/>
      <c r="N136" s="191"/>
      <c r="O136" s="191"/>
      <c r="P136" s="496"/>
      <c r="Q136" s="191"/>
      <c r="R136" s="191"/>
      <c r="S136" s="464"/>
      <c r="T136" s="191"/>
      <c r="U136" s="191"/>
      <c r="V136" s="191"/>
      <c r="W136" s="191"/>
      <c r="X136" s="191"/>
      <c r="Y136" s="47"/>
      <c r="Z136" s="403"/>
      <c r="AA136" s="403"/>
      <c r="AB136" s="403"/>
      <c r="AC136" s="403"/>
    </row>
    <row r="137" spans="1:29" s="402" customFormat="1" ht="10.5" customHeight="1" x14ac:dyDescent="0.15">
      <c r="A137" s="400"/>
      <c r="B137" s="302"/>
      <c r="C137" s="401"/>
      <c r="I137" s="191"/>
      <c r="J137" s="191"/>
      <c r="K137" s="496"/>
      <c r="L137" s="191"/>
      <c r="M137" s="191"/>
      <c r="N137" s="191"/>
      <c r="O137" s="191"/>
      <c r="P137" s="496"/>
      <c r="Q137" s="191"/>
      <c r="R137" s="191"/>
      <c r="S137" s="464"/>
      <c r="T137" s="191"/>
      <c r="U137" s="191"/>
      <c r="V137" s="191"/>
      <c r="W137" s="191"/>
      <c r="X137" s="191"/>
      <c r="Y137" s="47"/>
      <c r="Z137" s="403"/>
      <c r="AA137" s="403"/>
      <c r="AB137" s="403"/>
      <c r="AC137" s="403"/>
    </row>
    <row r="138" spans="1:29" s="402" customFormat="1" ht="10.5" customHeight="1" x14ac:dyDescent="0.15">
      <c r="A138" s="400"/>
      <c r="B138" s="302"/>
      <c r="C138" s="401"/>
      <c r="I138" s="191"/>
      <c r="J138" s="191"/>
      <c r="K138" s="496"/>
      <c r="L138" s="191"/>
      <c r="M138" s="191"/>
      <c r="N138" s="191"/>
      <c r="O138" s="191"/>
      <c r="P138" s="496"/>
      <c r="Q138" s="191"/>
      <c r="R138" s="191"/>
      <c r="S138" s="464"/>
      <c r="T138" s="191"/>
      <c r="U138" s="191"/>
      <c r="V138" s="191"/>
      <c r="W138" s="191"/>
      <c r="X138" s="191"/>
      <c r="Y138" s="47"/>
      <c r="Z138" s="403"/>
      <c r="AA138" s="403"/>
      <c r="AB138" s="403"/>
      <c r="AC138" s="403"/>
    </row>
    <row r="139" spans="1:29" s="402" customFormat="1" ht="10.5" customHeight="1" x14ac:dyDescent="0.15">
      <c r="A139" s="400"/>
      <c r="B139" s="302"/>
      <c r="C139" s="401"/>
      <c r="I139" s="191"/>
      <c r="J139" s="191"/>
      <c r="K139" s="496"/>
      <c r="L139" s="191"/>
      <c r="M139" s="191"/>
      <c r="N139" s="191"/>
      <c r="O139" s="191"/>
      <c r="P139" s="496"/>
      <c r="Q139" s="191"/>
      <c r="R139" s="191"/>
      <c r="S139" s="464"/>
      <c r="T139" s="191"/>
      <c r="U139" s="191"/>
      <c r="V139" s="191"/>
      <c r="W139" s="191"/>
      <c r="X139" s="191"/>
      <c r="Y139" s="47"/>
      <c r="Z139" s="403"/>
      <c r="AA139" s="403"/>
      <c r="AB139" s="403"/>
      <c r="AC139" s="403"/>
    </row>
    <row r="140" spans="1:29" s="402" customFormat="1" ht="10.5" customHeight="1" x14ac:dyDescent="0.15">
      <c r="A140" s="400"/>
      <c r="B140" s="302"/>
      <c r="C140" s="401"/>
      <c r="I140" s="191"/>
      <c r="J140" s="191"/>
      <c r="K140" s="496"/>
      <c r="L140" s="191"/>
      <c r="M140" s="191"/>
      <c r="N140" s="191"/>
      <c r="O140" s="191"/>
      <c r="P140" s="496"/>
      <c r="Q140" s="191"/>
      <c r="R140" s="191"/>
      <c r="S140" s="464"/>
      <c r="T140" s="191"/>
      <c r="U140" s="191"/>
      <c r="V140" s="191"/>
      <c r="W140" s="191"/>
      <c r="X140" s="191"/>
      <c r="Y140" s="47"/>
      <c r="Z140" s="403"/>
      <c r="AA140" s="403"/>
      <c r="AB140" s="403"/>
      <c r="AC140" s="403"/>
    </row>
    <row r="141" spans="1:29" s="402" customFormat="1" ht="10.5" customHeight="1" x14ac:dyDescent="0.15">
      <c r="A141" s="400"/>
      <c r="B141" s="302"/>
      <c r="C141" s="401"/>
      <c r="I141" s="191"/>
      <c r="J141" s="191"/>
      <c r="K141" s="496"/>
      <c r="L141" s="191"/>
      <c r="M141" s="191"/>
      <c r="N141" s="191"/>
      <c r="O141" s="191"/>
      <c r="P141" s="496"/>
      <c r="Q141" s="191"/>
      <c r="R141" s="191"/>
      <c r="S141" s="464"/>
      <c r="T141" s="191"/>
      <c r="U141" s="191"/>
      <c r="V141" s="191"/>
      <c r="W141" s="191"/>
      <c r="X141" s="191"/>
      <c r="Y141" s="47"/>
      <c r="Z141" s="403"/>
      <c r="AA141" s="403"/>
      <c r="AB141" s="403"/>
      <c r="AC141" s="403"/>
    </row>
    <row r="142" spans="1:29" s="402" customFormat="1" ht="10.5" customHeight="1" x14ac:dyDescent="0.15">
      <c r="A142" s="400"/>
      <c r="B142" s="302"/>
      <c r="C142" s="401"/>
      <c r="I142" s="191"/>
      <c r="J142" s="191"/>
      <c r="K142" s="496"/>
      <c r="L142" s="191"/>
      <c r="M142" s="191"/>
      <c r="N142" s="191"/>
      <c r="O142" s="191"/>
      <c r="P142" s="496"/>
      <c r="Q142" s="191"/>
      <c r="R142" s="191"/>
      <c r="S142" s="464"/>
      <c r="T142" s="191"/>
      <c r="U142" s="191"/>
      <c r="V142" s="191"/>
      <c r="W142" s="191"/>
      <c r="X142" s="191"/>
      <c r="Y142" s="47"/>
      <c r="Z142" s="403"/>
      <c r="AA142" s="403"/>
      <c r="AB142" s="403"/>
      <c r="AC142" s="403"/>
    </row>
    <row r="143" spans="1:29" s="402" customFormat="1" ht="10.5" customHeight="1" x14ac:dyDescent="0.15">
      <c r="A143" s="400"/>
      <c r="B143" s="302"/>
      <c r="C143" s="401"/>
      <c r="I143" s="191"/>
      <c r="J143" s="191"/>
      <c r="K143" s="496"/>
      <c r="L143" s="191"/>
      <c r="M143" s="191"/>
      <c r="N143" s="191"/>
      <c r="O143" s="191"/>
      <c r="P143" s="496"/>
      <c r="Q143" s="191"/>
      <c r="R143" s="191"/>
      <c r="S143" s="464"/>
      <c r="T143" s="191"/>
      <c r="U143" s="191"/>
      <c r="V143" s="191"/>
      <c r="W143" s="191"/>
      <c r="X143" s="191"/>
      <c r="Y143" s="47"/>
      <c r="Z143" s="403"/>
      <c r="AA143" s="403"/>
      <c r="AB143" s="403"/>
      <c r="AC143" s="403"/>
    </row>
    <row r="144" spans="1:29" s="402" customFormat="1" ht="10.5" customHeight="1" x14ac:dyDescent="0.15">
      <c r="A144" s="400"/>
      <c r="B144" s="302"/>
      <c r="C144" s="401"/>
      <c r="I144" s="191"/>
      <c r="J144" s="191"/>
      <c r="K144" s="496"/>
      <c r="L144" s="191"/>
      <c r="M144" s="191"/>
      <c r="N144" s="191"/>
      <c r="O144" s="191"/>
      <c r="P144" s="496"/>
      <c r="Q144" s="191"/>
      <c r="R144" s="191"/>
      <c r="S144" s="464"/>
      <c r="T144" s="191"/>
      <c r="U144" s="191"/>
      <c r="V144" s="191"/>
      <c r="W144" s="191"/>
      <c r="X144" s="191"/>
      <c r="Y144" s="47"/>
      <c r="Z144" s="403"/>
      <c r="AA144" s="403"/>
      <c r="AB144" s="403"/>
      <c r="AC144" s="403"/>
    </row>
    <row r="145" spans="1:29" s="402" customFormat="1" ht="10.5" customHeight="1" x14ac:dyDescent="0.15">
      <c r="A145" s="400"/>
      <c r="B145" s="302"/>
      <c r="C145" s="401"/>
      <c r="I145" s="191"/>
      <c r="J145" s="191"/>
      <c r="K145" s="496"/>
      <c r="L145" s="191"/>
      <c r="M145" s="191"/>
      <c r="N145" s="191"/>
      <c r="O145" s="191"/>
      <c r="P145" s="496"/>
      <c r="Q145" s="191"/>
      <c r="R145" s="191"/>
      <c r="S145" s="464"/>
      <c r="T145" s="191"/>
      <c r="U145" s="191"/>
      <c r="V145" s="191"/>
      <c r="W145" s="191"/>
      <c r="X145" s="191"/>
      <c r="Y145" s="47"/>
      <c r="Z145" s="403"/>
      <c r="AA145" s="403"/>
      <c r="AB145" s="403"/>
      <c r="AC145" s="403"/>
    </row>
    <row r="146" spans="1:29" s="402" customFormat="1" ht="10.5" customHeight="1" x14ac:dyDescent="0.15">
      <c r="A146" s="400"/>
      <c r="B146" s="302"/>
      <c r="C146" s="401"/>
      <c r="I146" s="191"/>
      <c r="J146" s="191"/>
      <c r="K146" s="496"/>
      <c r="L146" s="191"/>
      <c r="M146" s="191"/>
      <c r="N146" s="191"/>
      <c r="O146" s="191"/>
      <c r="P146" s="496"/>
      <c r="Q146" s="191"/>
      <c r="R146" s="191"/>
      <c r="S146" s="464"/>
      <c r="T146" s="191"/>
      <c r="U146" s="191"/>
      <c r="V146" s="191"/>
      <c r="W146" s="191"/>
      <c r="X146" s="191"/>
      <c r="Y146" s="47"/>
      <c r="Z146" s="403"/>
      <c r="AA146" s="403"/>
      <c r="AB146" s="403"/>
      <c r="AC146" s="403"/>
    </row>
    <row r="147" spans="1:29" s="402" customFormat="1" ht="10.5" customHeight="1" x14ac:dyDescent="0.15">
      <c r="A147" s="400"/>
      <c r="B147" s="302"/>
      <c r="C147" s="401"/>
      <c r="I147" s="191"/>
      <c r="J147" s="191"/>
      <c r="K147" s="496"/>
      <c r="L147" s="191"/>
      <c r="M147" s="191"/>
      <c r="N147" s="191"/>
      <c r="O147" s="191"/>
      <c r="P147" s="496"/>
      <c r="Q147" s="191"/>
      <c r="R147" s="191"/>
      <c r="S147" s="464"/>
      <c r="T147" s="191"/>
      <c r="U147" s="191"/>
      <c r="V147" s="191"/>
      <c r="W147" s="191"/>
      <c r="X147" s="191"/>
      <c r="Y147" s="47"/>
      <c r="Z147" s="403"/>
      <c r="AA147" s="403"/>
      <c r="AB147" s="403"/>
      <c r="AC147" s="403"/>
    </row>
    <row r="148" spans="1:29" s="402" customFormat="1" ht="10.5" customHeight="1" x14ac:dyDescent="0.15">
      <c r="A148" s="400"/>
      <c r="B148" s="302"/>
      <c r="C148" s="401"/>
      <c r="I148" s="191"/>
      <c r="J148" s="191"/>
      <c r="K148" s="496"/>
      <c r="L148" s="191"/>
      <c r="M148" s="191"/>
      <c r="N148" s="191"/>
      <c r="O148" s="191"/>
      <c r="P148" s="496"/>
      <c r="Q148" s="191"/>
      <c r="R148" s="191"/>
      <c r="S148" s="464"/>
      <c r="T148" s="191"/>
      <c r="U148" s="191"/>
      <c r="V148" s="191"/>
      <c r="W148" s="191"/>
      <c r="X148" s="191"/>
      <c r="Y148" s="47"/>
      <c r="Z148" s="403"/>
      <c r="AA148" s="403"/>
      <c r="AB148" s="403"/>
      <c r="AC148" s="403"/>
    </row>
    <row r="149" spans="1:29" s="402" customFormat="1" ht="10.5" customHeight="1" x14ac:dyDescent="0.15">
      <c r="A149" s="400"/>
      <c r="B149" s="302"/>
      <c r="C149" s="401"/>
      <c r="I149" s="191"/>
      <c r="J149" s="191"/>
      <c r="K149" s="496"/>
      <c r="L149" s="191"/>
      <c r="M149" s="191"/>
      <c r="N149" s="191"/>
      <c r="O149" s="191"/>
      <c r="P149" s="496"/>
      <c r="Q149" s="191"/>
      <c r="R149" s="191"/>
      <c r="S149" s="464"/>
      <c r="T149" s="191"/>
      <c r="U149" s="191"/>
      <c r="V149" s="191"/>
      <c r="W149" s="191"/>
      <c r="X149" s="191"/>
      <c r="Y149" s="47"/>
      <c r="Z149" s="403"/>
      <c r="AA149" s="403"/>
      <c r="AB149" s="403"/>
      <c r="AC149" s="403"/>
    </row>
    <row r="150" spans="1:29" s="402" customFormat="1" ht="10.5" customHeight="1" x14ac:dyDescent="0.15">
      <c r="A150" s="400"/>
      <c r="B150" s="302"/>
      <c r="C150" s="401"/>
      <c r="I150" s="191"/>
      <c r="J150" s="191"/>
      <c r="K150" s="496"/>
      <c r="L150" s="191"/>
      <c r="M150" s="191"/>
      <c r="N150" s="191"/>
      <c r="O150" s="191"/>
      <c r="P150" s="496"/>
      <c r="Q150" s="191"/>
      <c r="R150" s="191"/>
      <c r="S150" s="464"/>
      <c r="T150" s="191"/>
      <c r="U150" s="191"/>
      <c r="V150" s="191"/>
      <c r="W150" s="191"/>
      <c r="X150" s="191"/>
      <c r="Y150" s="47"/>
      <c r="Z150" s="403"/>
      <c r="AA150" s="403"/>
      <c r="AB150" s="403"/>
      <c r="AC150" s="403"/>
    </row>
    <row r="151" spans="1:29" s="402" customFormat="1" ht="10.5" customHeight="1" x14ac:dyDescent="0.15">
      <c r="A151" s="400"/>
      <c r="B151" s="302"/>
      <c r="C151" s="401"/>
      <c r="I151" s="191"/>
      <c r="J151" s="191"/>
      <c r="K151" s="496"/>
      <c r="L151" s="191"/>
      <c r="M151" s="191"/>
      <c r="N151" s="191"/>
      <c r="O151" s="191"/>
      <c r="P151" s="496"/>
      <c r="Q151" s="191"/>
      <c r="R151" s="191"/>
      <c r="S151" s="464"/>
      <c r="T151" s="191"/>
      <c r="U151" s="191"/>
      <c r="V151" s="191"/>
      <c r="W151" s="191"/>
      <c r="X151" s="191"/>
      <c r="Y151" s="47"/>
      <c r="Z151" s="403"/>
      <c r="AA151" s="403"/>
      <c r="AB151" s="403"/>
      <c r="AC151" s="403"/>
    </row>
    <row r="152" spans="1:29" s="402" customFormat="1" ht="10.5" customHeight="1" x14ac:dyDescent="0.15">
      <c r="A152" s="400"/>
      <c r="B152" s="302"/>
      <c r="C152" s="401"/>
      <c r="I152" s="191"/>
      <c r="J152" s="191"/>
      <c r="K152" s="496"/>
      <c r="L152" s="191"/>
      <c r="M152" s="191"/>
      <c r="N152" s="191"/>
      <c r="O152" s="191"/>
      <c r="P152" s="496"/>
      <c r="Q152" s="191"/>
      <c r="R152" s="191"/>
      <c r="S152" s="464"/>
      <c r="T152" s="191"/>
      <c r="U152" s="191"/>
      <c r="V152" s="191"/>
      <c r="W152" s="191"/>
      <c r="X152" s="191"/>
      <c r="Y152" s="47"/>
      <c r="Z152" s="403"/>
      <c r="AA152" s="403"/>
      <c r="AB152" s="403"/>
      <c r="AC152" s="403"/>
    </row>
    <row r="153" spans="1:29" s="402" customFormat="1" ht="10.5" customHeight="1" x14ac:dyDescent="0.15">
      <c r="A153" s="400"/>
      <c r="B153" s="302"/>
      <c r="C153" s="401"/>
      <c r="I153" s="191"/>
      <c r="J153" s="191"/>
      <c r="K153" s="496"/>
      <c r="L153" s="191"/>
      <c r="M153" s="191"/>
      <c r="N153" s="191"/>
      <c r="O153" s="191"/>
      <c r="P153" s="496"/>
      <c r="Q153" s="191"/>
      <c r="R153" s="191"/>
      <c r="S153" s="464"/>
      <c r="T153" s="191"/>
      <c r="U153" s="191"/>
      <c r="V153" s="191"/>
      <c r="W153" s="191"/>
      <c r="X153" s="191"/>
      <c r="Y153" s="47"/>
      <c r="Z153" s="403"/>
      <c r="AA153" s="403"/>
      <c r="AB153" s="403"/>
      <c r="AC153" s="403"/>
    </row>
    <row r="154" spans="1:29" s="402" customFormat="1" ht="10.5" customHeight="1" x14ac:dyDescent="0.15">
      <c r="A154" s="400"/>
      <c r="B154" s="302"/>
      <c r="C154" s="401"/>
      <c r="I154" s="191"/>
      <c r="J154" s="191"/>
      <c r="K154" s="496"/>
      <c r="L154" s="191"/>
      <c r="M154" s="191"/>
      <c r="N154" s="191"/>
      <c r="O154" s="191"/>
      <c r="P154" s="496"/>
      <c r="Q154" s="191"/>
      <c r="R154" s="191"/>
      <c r="S154" s="464"/>
      <c r="T154" s="191"/>
      <c r="U154" s="191"/>
      <c r="V154" s="191"/>
      <c r="W154" s="191"/>
      <c r="X154" s="191"/>
      <c r="Y154" s="47"/>
      <c r="Z154" s="403"/>
      <c r="AA154" s="403"/>
      <c r="AB154" s="403"/>
      <c r="AC154" s="403"/>
    </row>
    <row r="155" spans="1:29" s="402" customFormat="1" ht="10.5" customHeight="1" x14ac:dyDescent="0.15">
      <c r="A155" s="400"/>
      <c r="B155" s="302"/>
      <c r="C155" s="401"/>
      <c r="I155" s="191"/>
      <c r="J155" s="191"/>
      <c r="K155" s="496"/>
      <c r="L155" s="191"/>
      <c r="M155" s="191"/>
      <c r="N155" s="191"/>
      <c r="O155" s="191"/>
      <c r="P155" s="496"/>
      <c r="Q155" s="191"/>
      <c r="R155" s="191"/>
      <c r="S155" s="464"/>
      <c r="T155" s="191"/>
      <c r="U155" s="191"/>
      <c r="V155" s="191"/>
      <c r="W155" s="191"/>
      <c r="X155" s="191"/>
      <c r="Y155" s="47"/>
      <c r="Z155" s="403"/>
      <c r="AA155" s="403"/>
      <c r="AB155" s="403"/>
      <c r="AC155" s="403"/>
    </row>
    <row r="156" spans="1:29" s="402" customFormat="1" ht="10.5" customHeight="1" x14ac:dyDescent="0.15">
      <c r="A156" s="400"/>
      <c r="B156" s="302"/>
      <c r="C156" s="401"/>
      <c r="I156" s="191"/>
      <c r="J156" s="191"/>
      <c r="K156" s="496"/>
      <c r="L156" s="191"/>
      <c r="M156" s="191"/>
      <c r="N156" s="191"/>
      <c r="O156" s="191"/>
      <c r="P156" s="496"/>
      <c r="Q156" s="191"/>
      <c r="R156" s="191"/>
      <c r="S156" s="464"/>
      <c r="T156" s="191"/>
      <c r="U156" s="191"/>
      <c r="V156" s="191"/>
      <c r="W156" s="191"/>
      <c r="X156" s="191"/>
      <c r="Y156" s="47"/>
      <c r="Z156" s="403"/>
      <c r="AA156" s="403"/>
      <c r="AB156" s="403"/>
      <c r="AC156" s="403"/>
    </row>
    <row r="157" spans="1:29" s="402" customFormat="1" ht="10.5" customHeight="1" x14ac:dyDescent="0.15">
      <c r="A157" s="400"/>
      <c r="B157" s="302"/>
      <c r="C157" s="401"/>
      <c r="I157" s="191"/>
      <c r="J157" s="191"/>
      <c r="K157" s="496"/>
      <c r="L157" s="191"/>
      <c r="M157" s="191"/>
      <c r="N157" s="191"/>
      <c r="O157" s="191"/>
      <c r="P157" s="496"/>
      <c r="Q157" s="191"/>
      <c r="R157" s="191"/>
      <c r="S157" s="464"/>
      <c r="T157" s="191"/>
      <c r="U157" s="191"/>
      <c r="V157" s="191"/>
      <c r="W157" s="191"/>
      <c r="X157" s="191"/>
      <c r="Y157" s="47"/>
      <c r="Z157" s="403"/>
      <c r="AA157" s="403"/>
      <c r="AB157" s="403"/>
      <c r="AC157" s="403"/>
    </row>
    <row r="158" spans="1:29" s="402" customFormat="1" ht="10.5" customHeight="1" x14ac:dyDescent="0.15">
      <c r="A158" s="400"/>
      <c r="B158" s="302"/>
      <c r="C158" s="401"/>
      <c r="I158" s="191"/>
      <c r="J158" s="191"/>
      <c r="K158" s="496"/>
      <c r="L158" s="191"/>
      <c r="M158" s="191"/>
      <c r="N158" s="191"/>
      <c r="O158" s="191"/>
      <c r="P158" s="496"/>
      <c r="Q158" s="191"/>
      <c r="R158" s="191"/>
      <c r="S158" s="464"/>
      <c r="T158" s="191"/>
      <c r="U158" s="191"/>
      <c r="V158" s="191"/>
      <c r="W158" s="191"/>
      <c r="X158" s="191"/>
      <c r="Y158" s="47"/>
      <c r="Z158" s="403"/>
      <c r="AA158" s="403"/>
      <c r="AB158" s="403"/>
      <c r="AC158" s="403"/>
    </row>
    <row r="159" spans="1:29" s="402" customFormat="1" ht="10.5" customHeight="1" x14ac:dyDescent="0.15">
      <c r="A159" s="400"/>
      <c r="B159" s="302"/>
      <c r="C159" s="401"/>
      <c r="I159" s="191"/>
      <c r="J159" s="191"/>
      <c r="K159" s="496"/>
      <c r="L159" s="191"/>
      <c r="M159" s="191"/>
      <c r="N159" s="191"/>
      <c r="O159" s="191"/>
      <c r="P159" s="496"/>
      <c r="Q159" s="191"/>
      <c r="R159" s="191"/>
      <c r="S159" s="464"/>
      <c r="T159" s="191"/>
      <c r="U159" s="191"/>
      <c r="V159" s="191"/>
      <c r="W159" s="191"/>
      <c r="X159" s="191"/>
      <c r="Y159" s="47"/>
      <c r="Z159" s="403"/>
      <c r="AA159" s="403"/>
      <c r="AB159" s="403"/>
      <c r="AC159" s="403"/>
    </row>
    <row r="160" spans="1:29" s="402" customFormat="1" ht="10.5" customHeight="1" x14ac:dyDescent="0.15">
      <c r="A160" s="400"/>
      <c r="B160" s="302"/>
      <c r="C160" s="401"/>
      <c r="I160" s="191"/>
      <c r="J160" s="191"/>
      <c r="K160" s="496"/>
      <c r="L160" s="191"/>
      <c r="M160" s="191"/>
      <c r="N160" s="191"/>
      <c r="O160" s="191"/>
      <c r="P160" s="496"/>
      <c r="Q160" s="191"/>
      <c r="R160" s="191"/>
      <c r="S160" s="464"/>
      <c r="T160" s="191"/>
      <c r="U160" s="191"/>
      <c r="V160" s="191"/>
      <c r="W160" s="191"/>
      <c r="X160" s="191"/>
      <c r="Y160" s="47"/>
      <c r="Z160" s="403"/>
      <c r="AA160" s="403"/>
      <c r="AB160" s="403"/>
      <c r="AC160" s="403"/>
    </row>
    <row r="161" spans="1:29" s="402" customFormat="1" ht="10.5" customHeight="1" x14ac:dyDescent="0.15">
      <c r="A161" s="400"/>
      <c r="B161" s="302"/>
      <c r="C161" s="401"/>
      <c r="I161" s="191"/>
      <c r="J161" s="191"/>
      <c r="K161" s="496"/>
      <c r="L161" s="191"/>
      <c r="M161" s="191"/>
      <c r="N161" s="191"/>
      <c r="O161" s="191"/>
      <c r="P161" s="496"/>
      <c r="Q161" s="191"/>
      <c r="R161" s="191"/>
      <c r="S161" s="464"/>
      <c r="T161" s="191"/>
      <c r="U161" s="191"/>
      <c r="V161" s="191"/>
      <c r="W161" s="191"/>
      <c r="X161" s="191"/>
      <c r="Y161" s="47"/>
      <c r="Z161" s="403"/>
      <c r="AA161" s="403"/>
      <c r="AB161" s="403"/>
      <c r="AC161" s="403"/>
    </row>
    <row r="162" spans="1:29" s="402" customFormat="1" ht="10.5" customHeight="1" x14ac:dyDescent="0.15">
      <c r="A162" s="400"/>
      <c r="B162" s="302"/>
      <c r="C162" s="401"/>
      <c r="I162" s="191"/>
      <c r="J162" s="191"/>
      <c r="K162" s="496"/>
      <c r="L162" s="191"/>
      <c r="M162" s="191"/>
      <c r="N162" s="191"/>
      <c r="O162" s="191"/>
      <c r="P162" s="496"/>
      <c r="Q162" s="191"/>
      <c r="R162" s="191"/>
      <c r="S162" s="464"/>
      <c r="T162" s="191"/>
      <c r="U162" s="191"/>
      <c r="V162" s="191"/>
      <c r="W162" s="191"/>
      <c r="X162" s="191"/>
      <c r="Y162" s="47"/>
      <c r="Z162" s="403"/>
      <c r="AA162" s="403"/>
      <c r="AB162" s="403"/>
      <c r="AC162" s="403"/>
    </row>
    <row r="163" spans="1:29" s="402" customFormat="1" ht="10.5" customHeight="1" x14ac:dyDescent="0.15">
      <c r="A163" s="400"/>
      <c r="B163" s="302"/>
      <c r="C163" s="401"/>
      <c r="I163" s="191"/>
      <c r="J163" s="191"/>
      <c r="K163" s="496"/>
      <c r="L163" s="191"/>
      <c r="M163" s="191"/>
      <c r="N163" s="191"/>
      <c r="O163" s="191"/>
      <c r="P163" s="496"/>
      <c r="Q163" s="191"/>
      <c r="R163" s="191"/>
      <c r="S163" s="464"/>
      <c r="T163" s="191"/>
      <c r="U163" s="191"/>
      <c r="V163" s="191"/>
      <c r="W163" s="191"/>
      <c r="X163" s="191"/>
      <c r="Y163" s="47"/>
      <c r="Z163" s="403"/>
      <c r="AA163" s="403"/>
      <c r="AB163" s="403"/>
      <c r="AC163" s="403"/>
    </row>
    <row r="164" spans="1:29" s="402" customFormat="1" ht="10.5" customHeight="1" x14ac:dyDescent="0.15">
      <c r="A164" s="400"/>
      <c r="B164" s="302"/>
      <c r="C164" s="401"/>
      <c r="I164" s="191"/>
      <c r="J164" s="191"/>
      <c r="K164" s="496"/>
      <c r="L164" s="191"/>
      <c r="M164" s="191"/>
      <c r="N164" s="191"/>
      <c r="O164" s="191"/>
      <c r="P164" s="496"/>
      <c r="Q164" s="191"/>
      <c r="R164" s="191"/>
      <c r="S164" s="464"/>
      <c r="T164" s="191"/>
      <c r="U164" s="191"/>
      <c r="V164" s="191"/>
      <c r="W164" s="191"/>
      <c r="X164" s="191"/>
      <c r="Y164" s="47"/>
      <c r="Z164" s="403"/>
      <c r="AA164" s="403"/>
      <c r="AB164" s="403"/>
      <c r="AC164" s="403"/>
    </row>
    <row r="165" spans="1:29" s="402" customFormat="1" ht="10.5" customHeight="1" x14ac:dyDescent="0.15">
      <c r="A165" s="400"/>
      <c r="B165" s="302"/>
      <c r="C165" s="401"/>
      <c r="I165" s="191"/>
      <c r="J165" s="191"/>
      <c r="K165" s="496"/>
      <c r="L165" s="191"/>
      <c r="M165" s="191"/>
      <c r="N165" s="191"/>
      <c r="O165" s="191"/>
      <c r="P165" s="496"/>
      <c r="Q165" s="191"/>
      <c r="R165" s="191"/>
      <c r="S165" s="464"/>
      <c r="T165" s="191"/>
      <c r="U165" s="191"/>
      <c r="V165" s="191"/>
      <c r="W165" s="191"/>
      <c r="X165" s="191"/>
      <c r="Y165" s="47"/>
      <c r="Z165" s="403"/>
      <c r="AA165" s="403"/>
      <c r="AB165" s="403"/>
      <c r="AC165" s="403"/>
    </row>
    <row r="166" spans="1:29" s="402" customFormat="1" ht="10.5" customHeight="1" x14ac:dyDescent="0.15">
      <c r="A166" s="400"/>
      <c r="B166" s="302"/>
      <c r="C166" s="401"/>
      <c r="I166" s="191"/>
      <c r="J166" s="191"/>
      <c r="K166" s="496"/>
      <c r="L166" s="191"/>
      <c r="M166" s="191"/>
      <c r="N166" s="191"/>
      <c r="O166" s="191"/>
      <c r="P166" s="496"/>
      <c r="Q166" s="191"/>
      <c r="R166" s="191"/>
      <c r="S166" s="464"/>
      <c r="T166" s="191"/>
      <c r="U166" s="191"/>
      <c r="V166" s="191"/>
      <c r="W166" s="191"/>
      <c r="X166" s="191"/>
      <c r="Y166" s="47"/>
      <c r="Z166" s="403"/>
      <c r="AA166" s="403"/>
      <c r="AB166" s="403"/>
      <c r="AC166" s="403"/>
    </row>
    <row r="167" spans="1:29" s="402" customFormat="1" ht="10.5" customHeight="1" x14ac:dyDescent="0.15">
      <c r="A167" s="400"/>
      <c r="B167" s="302"/>
      <c r="C167" s="401"/>
      <c r="I167" s="191"/>
      <c r="J167" s="191"/>
      <c r="K167" s="496"/>
      <c r="L167" s="191"/>
      <c r="M167" s="191"/>
      <c r="N167" s="191"/>
      <c r="O167" s="191"/>
      <c r="P167" s="496"/>
      <c r="Q167" s="191"/>
      <c r="R167" s="191"/>
      <c r="S167" s="464"/>
      <c r="T167" s="191"/>
      <c r="U167" s="191"/>
      <c r="V167" s="191"/>
      <c r="W167" s="191"/>
      <c r="X167" s="191"/>
      <c r="Y167" s="47"/>
      <c r="Z167" s="403"/>
      <c r="AA167" s="403"/>
      <c r="AB167" s="403"/>
      <c r="AC167" s="403"/>
    </row>
    <row r="168" spans="1:29" s="402" customFormat="1" ht="10.5" customHeight="1" x14ac:dyDescent="0.15">
      <c r="A168" s="400"/>
      <c r="B168" s="302"/>
      <c r="C168" s="401"/>
      <c r="I168" s="191"/>
      <c r="J168" s="191"/>
      <c r="K168" s="496"/>
      <c r="L168" s="191"/>
      <c r="M168" s="191"/>
      <c r="N168" s="191"/>
      <c r="O168" s="191"/>
      <c r="P168" s="496"/>
      <c r="Q168" s="191"/>
      <c r="R168" s="191"/>
      <c r="S168" s="464"/>
      <c r="T168" s="191"/>
      <c r="U168" s="191"/>
      <c r="V168" s="191"/>
      <c r="W168" s="191"/>
      <c r="X168" s="191"/>
      <c r="Y168" s="47"/>
      <c r="Z168" s="403"/>
      <c r="AA168" s="403"/>
      <c r="AB168" s="403"/>
      <c r="AC168" s="403"/>
    </row>
    <row r="169" spans="1:29" s="402" customFormat="1" ht="10.5" customHeight="1" x14ac:dyDescent="0.15">
      <c r="A169" s="400"/>
      <c r="B169" s="302"/>
      <c r="C169" s="401"/>
      <c r="I169" s="191"/>
      <c r="J169" s="191"/>
      <c r="K169" s="496"/>
      <c r="L169" s="191"/>
      <c r="M169" s="191"/>
      <c r="N169" s="191"/>
      <c r="O169" s="191"/>
      <c r="P169" s="496"/>
      <c r="Q169" s="191"/>
      <c r="R169" s="191"/>
      <c r="S169" s="464"/>
      <c r="T169" s="191"/>
      <c r="U169" s="191"/>
      <c r="V169" s="191"/>
      <c r="W169" s="191"/>
      <c r="X169" s="191"/>
      <c r="Y169" s="47"/>
      <c r="Z169" s="403"/>
      <c r="AA169" s="403"/>
      <c r="AB169" s="403"/>
      <c r="AC169" s="403"/>
    </row>
    <row r="170" spans="1:29" s="402" customFormat="1" ht="10.5" customHeight="1" x14ac:dyDescent="0.15">
      <c r="A170" s="400"/>
      <c r="B170" s="302"/>
      <c r="C170" s="401"/>
      <c r="I170" s="191"/>
      <c r="J170" s="191"/>
      <c r="K170" s="496"/>
      <c r="L170" s="191"/>
      <c r="M170" s="191"/>
      <c r="N170" s="191"/>
      <c r="O170" s="191"/>
      <c r="P170" s="496"/>
      <c r="Q170" s="191"/>
      <c r="R170" s="191"/>
      <c r="S170" s="464"/>
      <c r="T170" s="191"/>
      <c r="U170" s="191"/>
      <c r="V170" s="191"/>
      <c r="W170" s="191"/>
      <c r="X170" s="191"/>
      <c r="Y170" s="47"/>
      <c r="Z170" s="403"/>
      <c r="AA170" s="403"/>
      <c r="AB170" s="403"/>
      <c r="AC170" s="403"/>
    </row>
    <row r="171" spans="1:29" s="402" customFormat="1" ht="10.5" customHeight="1" x14ac:dyDescent="0.15">
      <c r="A171" s="400"/>
      <c r="B171" s="302"/>
      <c r="C171" s="401"/>
      <c r="I171" s="191"/>
      <c r="J171" s="191"/>
      <c r="K171" s="496"/>
      <c r="L171" s="191"/>
      <c r="M171" s="191"/>
      <c r="N171" s="191"/>
      <c r="O171" s="191"/>
      <c r="P171" s="496"/>
      <c r="Q171" s="191"/>
      <c r="R171" s="191"/>
      <c r="S171" s="464"/>
      <c r="T171" s="191"/>
      <c r="U171" s="191"/>
      <c r="V171" s="191"/>
      <c r="W171" s="191"/>
      <c r="X171" s="191"/>
      <c r="Y171" s="47"/>
      <c r="Z171" s="403"/>
      <c r="AA171" s="403"/>
      <c r="AB171" s="403"/>
      <c r="AC171" s="403"/>
    </row>
    <row r="172" spans="1:29" s="402" customFormat="1" ht="10.5" customHeight="1" x14ac:dyDescent="0.15">
      <c r="A172" s="400"/>
      <c r="B172" s="302"/>
      <c r="C172" s="401"/>
      <c r="I172" s="191"/>
      <c r="J172" s="191"/>
      <c r="K172" s="496"/>
      <c r="L172" s="191"/>
      <c r="M172" s="191"/>
      <c r="N172" s="191"/>
      <c r="O172" s="191"/>
      <c r="P172" s="496"/>
      <c r="Q172" s="191"/>
      <c r="R172" s="191"/>
      <c r="S172" s="464"/>
      <c r="T172" s="191"/>
      <c r="U172" s="191"/>
      <c r="V172" s="191"/>
      <c r="W172" s="191"/>
      <c r="X172" s="191"/>
      <c r="Y172" s="47"/>
      <c r="Z172" s="403"/>
      <c r="AA172" s="403"/>
      <c r="AB172" s="403"/>
      <c r="AC172" s="403"/>
    </row>
    <row r="173" spans="1:29" s="402" customFormat="1" ht="10.5" customHeight="1" x14ac:dyDescent="0.15">
      <c r="A173" s="400"/>
      <c r="B173" s="302"/>
      <c r="C173" s="401"/>
      <c r="I173" s="191"/>
      <c r="J173" s="191"/>
      <c r="K173" s="496"/>
      <c r="L173" s="191"/>
      <c r="M173" s="191"/>
      <c r="N173" s="191"/>
      <c r="O173" s="191"/>
      <c r="P173" s="496"/>
      <c r="Q173" s="191"/>
      <c r="R173" s="191"/>
      <c r="S173" s="464"/>
      <c r="T173" s="191"/>
      <c r="U173" s="191"/>
      <c r="V173" s="191"/>
      <c r="W173" s="191"/>
      <c r="X173" s="191"/>
      <c r="Y173" s="47"/>
      <c r="Z173" s="403"/>
      <c r="AA173" s="403"/>
      <c r="AB173" s="403"/>
      <c r="AC173" s="403"/>
    </row>
    <row r="174" spans="1:29" s="402" customFormat="1" ht="10.5" customHeight="1" x14ac:dyDescent="0.15">
      <c r="A174" s="400"/>
      <c r="B174" s="302"/>
      <c r="C174" s="401"/>
      <c r="I174" s="191"/>
      <c r="J174" s="191"/>
      <c r="K174" s="496"/>
      <c r="L174" s="191"/>
      <c r="M174" s="191"/>
      <c r="N174" s="191"/>
      <c r="O174" s="191"/>
      <c r="P174" s="496"/>
      <c r="Q174" s="191"/>
      <c r="R174" s="191"/>
      <c r="S174" s="464"/>
      <c r="T174" s="191"/>
      <c r="U174" s="191"/>
      <c r="V174" s="191"/>
      <c r="W174" s="191"/>
      <c r="X174" s="191"/>
      <c r="Y174" s="47"/>
      <c r="Z174" s="403"/>
      <c r="AA174" s="403"/>
      <c r="AB174" s="403"/>
      <c r="AC174" s="403"/>
    </row>
    <row r="175" spans="1:29" s="402" customFormat="1" ht="10.5" customHeight="1" x14ac:dyDescent="0.15">
      <c r="A175" s="400"/>
      <c r="B175" s="302"/>
      <c r="C175" s="401"/>
      <c r="I175" s="191"/>
      <c r="J175" s="191"/>
      <c r="K175" s="496"/>
      <c r="L175" s="191"/>
      <c r="M175" s="191"/>
      <c r="N175" s="191"/>
      <c r="O175" s="191"/>
      <c r="P175" s="496"/>
      <c r="Q175" s="191"/>
      <c r="R175" s="191"/>
      <c r="S175" s="464"/>
      <c r="T175" s="191"/>
      <c r="U175" s="191"/>
      <c r="V175" s="191"/>
      <c r="W175" s="191"/>
      <c r="X175" s="191"/>
      <c r="Y175" s="47"/>
      <c r="Z175" s="403"/>
      <c r="AA175" s="403"/>
      <c r="AB175" s="403"/>
      <c r="AC175" s="403"/>
    </row>
    <row r="176" spans="1:29" s="402" customFormat="1" ht="10.5" customHeight="1" x14ac:dyDescent="0.15">
      <c r="A176" s="400"/>
      <c r="B176" s="302"/>
      <c r="C176" s="401"/>
      <c r="I176" s="191"/>
      <c r="J176" s="191"/>
      <c r="K176" s="496"/>
      <c r="L176" s="191"/>
      <c r="M176" s="191"/>
      <c r="N176" s="191"/>
      <c r="O176" s="191"/>
      <c r="P176" s="496"/>
      <c r="Q176" s="191"/>
      <c r="R176" s="191"/>
      <c r="S176" s="464"/>
      <c r="T176" s="191"/>
      <c r="U176" s="191"/>
      <c r="V176" s="191"/>
      <c r="W176" s="191"/>
      <c r="X176" s="191"/>
      <c r="Y176" s="47"/>
      <c r="Z176" s="403"/>
      <c r="AA176" s="403"/>
      <c r="AB176" s="403"/>
      <c r="AC176" s="403"/>
    </row>
    <row r="177" spans="1:29" s="402" customFormat="1" ht="10.5" customHeight="1" x14ac:dyDescent="0.15">
      <c r="A177" s="400"/>
      <c r="B177" s="302"/>
      <c r="C177" s="401"/>
      <c r="I177" s="191"/>
      <c r="J177" s="191"/>
      <c r="K177" s="496"/>
      <c r="L177" s="191"/>
      <c r="M177" s="191"/>
      <c r="N177" s="191"/>
      <c r="O177" s="191"/>
      <c r="P177" s="496"/>
      <c r="Q177" s="191"/>
      <c r="R177" s="191"/>
      <c r="S177" s="464"/>
      <c r="T177" s="191"/>
      <c r="U177" s="191"/>
      <c r="V177" s="191"/>
      <c r="W177" s="191"/>
      <c r="X177" s="191"/>
      <c r="Y177" s="47"/>
      <c r="Z177" s="403"/>
      <c r="AA177" s="403"/>
      <c r="AB177" s="403"/>
      <c r="AC177" s="403"/>
    </row>
    <row r="178" spans="1:29" s="402" customFormat="1" ht="10.5" customHeight="1" x14ac:dyDescent="0.15">
      <c r="A178" s="400"/>
      <c r="B178" s="302"/>
      <c r="C178" s="401"/>
      <c r="I178" s="191"/>
      <c r="J178" s="191"/>
      <c r="K178" s="496"/>
      <c r="L178" s="191"/>
      <c r="M178" s="191"/>
      <c r="N178" s="191"/>
      <c r="O178" s="191"/>
      <c r="P178" s="496"/>
      <c r="Q178" s="191"/>
      <c r="R178" s="191"/>
      <c r="S178" s="464"/>
      <c r="T178" s="191"/>
      <c r="U178" s="191"/>
      <c r="V178" s="191"/>
      <c r="W178" s="191"/>
      <c r="X178" s="191"/>
      <c r="Y178" s="47"/>
      <c r="Z178" s="403"/>
      <c r="AA178" s="403"/>
      <c r="AB178" s="403"/>
      <c r="AC178" s="403"/>
    </row>
    <row r="179" spans="1:29" s="402" customFormat="1" ht="10.5" customHeight="1" x14ac:dyDescent="0.15">
      <c r="A179" s="400"/>
      <c r="B179" s="302"/>
      <c r="C179" s="401"/>
      <c r="I179" s="191"/>
      <c r="J179" s="191"/>
      <c r="K179" s="496"/>
      <c r="L179" s="191"/>
      <c r="M179" s="191"/>
      <c r="N179" s="191"/>
      <c r="O179" s="191"/>
      <c r="P179" s="496"/>
      <c r="Q179" s="191"/>
      <c r="R179" s="191"/>
      <c r="S179" s="464"/>
      <c r="T179" s="191"/>
      <c r="U179" s="191"/>
      <c r="V179" s="191"/>
      <c r="W179" s="191"/>
      <c r="X179" s="191"/>
      <c r="Y179" s="47"/>
      <c r="Z179" s="403"/>
      <c r="AA179" s="403"/>
      <c r="AB179" s="403"/>
      <c r="AC179" s="403"/>
    </row>
    <row r="180" spans="1:29" s="402" customFormat="1" ht="10.5" customHeight="1" x14ac:dyDescent="0.15">
      <c r="A180" s="400"/>
      <c r="B180" s="302"/>
      <c r="C180" s="401"/>
      <c r="I180" s="191"/>
      <c r="J180" s="191"/>
      <c r="K180" s="496"/>
      <c r="L180" s="191"/>
      <c r="M180" s="191"/>
      <c r="N180" s="191"/>
      <c r="O180" s="191"/>
      <c r="P180" s="496"/>
      <c r="Q180" s="191"/>
      <c r="R180" s="191"/>
      <c r="S180" s="464"/>
      <c r="T180" s="191"/>
      <c r="U180" s="191"/>
      <c r="V180" s="191"/>
      <c r="W180" s="191"/>
      <c r="X180" s="191"/>
      <c r="Y180" s="47"/>
      <c r="Z180" s="403"/>
      <c r="AA180" s="403"/>
      <c r="AB180" s="403"/>
      <c r="AC180" s="403"/>
    </row>
    <row r="181" spans="1:29" s="402" customFormat="1" ht="10.5" customHeight="1" x14ac:dyDescent="0.15">
      <c r="A181" s="400"/>
      <c r="B181" s="302"/>
      <c r="C181" s="401"/>
      <c r="I181" s="191"/>
      <c r="J181" s="191"/>
      <c r="K181" s="496"/>
      <c r="L181" s="191"/>
      <c r="M181" s="191"/>
      <c r="N181" s="191"/>
      <c r="O181" s="191"/>
      <c r="P181" s="496"/>
      <c r="Q181" s="191"/>
      <c r="R181" s="191"/>
      <c r="S181" s="464"/>
      <c r="T181" s="191"/>
      <c r="U181" s="191"/>
      <c r="V181" s="191"/>
      <c r="W181" s="191"/>
      <c r="X181" s="191"/>
      <c r="Y181" s="47"/>
      <c r="Z181" s="403"/>
      <c r="AA181" s="403"/>
      <c r="AB181" s="403"/>
      <c r="AC181" s="403"/>
    </row>
    <row r="182" spans="1:29" s="402" customFormat="1" ht="10.5" customHeight="1" x14ac:dyDescent="0.15">
      <c r="A182" s="400"/>
      <c r="B182" s="302"/>
      <c r="C182" s="401"/>
      <c r="I182" s="191"/>
      <c r="J182" s="191"/>
      <c r="K182" s="496"/>
      <c r="L182" s="191"/>
      <c r="M182" s="191"/>
      <c r="N182" s="191"/>
      <c r="O182" s="191"/>
      <c r="P182" s="496"/>
      <c r="Q182" s="191"/>
      <c r="R182" s="191"/>
      <c r="S182" s="464"/>
      <c r="T182" s="191"/>
      <c r="U182" s="191"/>
      <c r="V182" s="191"/>
      <c r="W182" s="191"/>
      <c r="X182" s="191"/>
      <c r="Y182" s="47"/>
      <c r="Z182" s="403"/>
      <c r="AA182" s="403"/>
      <c r="AB182" s="403"/>
      <c r="AC182" s="403"/>
    </row>
    <row r="183" spans="1:29" s="402" customFormat="1" ht="10.5" customHeight="1" x14ac:dyDescent="0.15">
      <c r="A183" s="400"/>
      <c r="B183" s="302"/>
      <c r="C183" s="401"/>
      <c r="I183" s="191"/>
      <c r="J183" s="191"/>
      <c r="K183" s="496"/>
      <c r="L183" s="191"/>
      <c r="M183" s="191"/>
      <c r="N183" s="191"/>
      <c r="O183" s="191"/>
      <c r="P183" s="496"/>
      <c r="Q183" s="191"/>
      <c r="R183" s="191"/>
      <c r="S183" s="464"/>
      <c r="T183" s="191"/>
      <c r="U183" s="191"/>
      <c r="V183" s="191"/>
      <c r="W183" s="191"/>
      <c r="X183" s="191"/>
      <c r="Y183" s="47"/>
      <c r="Z183" s="403"/>
      <c r="AA183" s="403"/>
      <c r="AB183" s="403"/>
      <c r="AC183" s="403"/>
    </row>
    <row r="184" spans="1:29" s="402" customFormat="1" ht="10.5" customHeight="1" x14ac:dyDescent="0.15">
      <c r="A184" s="400"/>
      <c r="B184" s="302"/>
      <c r="C184" s="401"/>
      <c r="I184" s="191"/>
      <c r="J184" s="191"/>
      <c r="K184" s="496"/>
      <c r="L184" s="191"/>
      <c r="M184" s="191"/>
      <c r="N184" s="191"/>
      <c r="O184" s="191"/>
      <c r="P184" s="496"/>
      <c r="Q184" s="191"/>
      <c r="R184" s="191"/>
      <c r="S184" s="464"/>
      <c r="T184" s="191"/>
      <c r="U184" s="191"/>
      <c r="V184" s="191"/>
      <c r="W184" s="191"/>
      <c r="X184" s="191"/>
      <c r="Y184" s="47"/>
      <c r="Z184" s="403"/>
      <c r="AA184" s="403"/>
      <c r="AB184" s="403"/>
      <c r="AC184" s="403"/>
    </row>
    <row r="185" spans="1:29" s="402" customFormat="1" ht="10.5" customHeight="1" x14ac:dyDescent="0.15">
      <c r="A185" s="400"/>
      <c r="B185" s="302"/>
      <c r="C185" s="401"/>
      <c r="I185" s="191"/>
      <c r="J185" s="191"/>
      <c r="K185" s="496"/>
      <c r="L185" s="191"/>
      <c r="M185" s="191"/>
      <c r="N185" s="191"/>
      <c r="O185" s="191"/>
      <c r="P185" s="496"/>
      <c r="Q185" s="191"/>
      <c r="R185" s="191"/>
      <c r="S185" s="464"/>
      <c r="T185" s="191"/>
      <c r="U185" s="191"/>
      <c r="V185" s="191"/>
      <c r="W185" s="191"/>
      <c r="X185" s="191"/>
      <c r="Y185" s="47"/>
      <c r="Z185" s="403"/>
      <c r="AA185" s="403"/>
      <c r="AB185" s="403"/>
      <c r="AC185" s="403"/>
    </row>
    <row r="186" spans="1:29" s="402" customFormat="1" ht="10.5" customHeight="1" x14ac:dyDescent="0.15">
      <c r="A186" s="400"/>
      <c r="B186" s="302"/>
      <c r="C186" s="401"/>
      <c r="I186" s="191"/>
      <c r="J186" s="191"/>
      <c r="K186" s="496"/>
      <c r="L186" s="191"/>
      <c r="M186" s="191"/>
      <c r="N186" s="191"/>
      <c r="O186" s="191"/>
      <c r="P186" s="496"/>
      <c r="Q186" s="191"/>
      <c r="R186" s="191"/>
      <c r="S186" s="464"/>
      <c r="T186" s="191"/>
      <c r="U186" s="191"/>
      <c r="V186" s="191"/>
      <c r="W186" s="191"/>
      <c r="X186" s="191"/>
      <c r="Y186" s="47"/>
      <c r="Z186" s="403"/>
      <c r="AA186" s="403"/>
      <c r="AB186" s="403"/>
      <c r="AC186" s="403"/>
    </row>
    <row r="187" spans="1:29" s="402" customFormat="1" ht="10.5" customHeight="1" x14ac:dyDescent="0.15">
      <c r="A187" s="400"/>
      <c r="B187" s="302"/>
      <c r="C187" s="401"/>
      <c r="I187" s="191"/>
      <c r="J187" s="191"/>
      <c r="K187" s="496"/>
      <c r="L187" s="191"/>
      <c r="M187" s="191"/>
      <c r="N187" s="191"/>
      <c r="O187" s="191"/>
      <c r="P187" s="496"/>
      <c r="Q187" s="191"/>
      <c r="R187" s="191"/>
      <c r="S187" s="464"/>
      <c r="T187" s="191"/>
      <c r="U187" s="191"/>
      <c r="V187" s="191"/>
      <c r="W187" s="191"/>
      <c r="X187" s="191"/>
      <c r="Y187" s="47"/>
      <c r="Z187" s="403"/>
      <c r="AA187" s="403"/>
      <c r="AB187" s="403"/>
      <c r="AC187" s="403"/>
    </row>
    <row r="188" spans="1:29" s="402" customFormat="1" ht="10.5" customHeight="1" x14ac:dyDescent="0.15">
      <c r="A188" s="400"/>
      <c r="B188" s="302"/>
      <c r="C188" s="401"/>
      <c r="I188" s="191"/>
      <c r="J188" s="191"/>
      <c r="K188" s="496"/>
      <c r="L188" s="191"/>
      <c r="M188" s="191"/>
      <c r="N188" s="191"/>
      <c r="O188" s="191"/>
      <c r="P188" s="496"/>
      <c r="Q188" s="191"/>
      <c r="R188" s="191"/>
      <c r="S188" s="464"/>
      <c r="T188" s="191"/>
      <c r="U188" s="191"/>
      <c r="V188" s="191"/>
      <c r="W188" s="191"/>
      <c r="X188" s="191"/>
      <c r="Y188" s="47"/>
      <c r="Z188" s="403"/>
      <c r="AA188" s="403"/>
      <c r="AB188" s="403"/>
      <c r="AC188" s="403"/>
    </row>
    <row r="189" spans="1:29" s="402" customFormat="1" ht="10.5" customHeight="1" x14ac:dyDescent="0.15">
      <c r="A189" s="400"/>
      <c r="B189" s="302"/>
      <c r="C189" s="401"/>
      <c r="I189" s="191"/>
      <c r="J189" s="191"/>
      <c r="K189" s="496"/>
      <c r="L189" s="191"/>
      <c r="M189" s="191"/>
      <c r="N189" s="191"/>
      <c r="O189" s="191"/>
      <c r="P189" s="496"/>
      <c r="Q189" s="191"/>
      <c r="R189" s="191"/>
      <c r="S189" s="464"/>
      <c r="T189" s="191"/>
      <c r="U189" s="191"/>
      <c r="V189" s="191"/>
      <c r="W189" s="191"/>
      <c r="X189" s="191"/>
      <c r="Y189" s="47"/>
      <c r="Z189" s="403"/>
      <c r="AA189" s="403"/>
      <c r="AB189" s="403"/>
      <c r="AC189" s="403"/>
    </row>
    <row r="190" spans="1:29" s="402" customFormat="1" ht="10.5" customHeight="1" x14ac:dyDescent="0.15">
      <c r="A190" s="400"/>
      <c r="B190" s="302"/>
      <c r="C190" s="401"/>
      <c r="I190" s="191"/>
      <c r="J190" s="191"/>
      <c r="K190" s="496"/>
      <c r="L190" s="191"/>
      <c r="M190" s="191"/>
      <c r="N190" s="191"/>
      <c r="O190" s="191"/>
      <c r="P190" s="496"/>
      <c r="Q190" s="191"/>
      <c r="R190" s="191"/>
      <c r="S190" s="464"/>
      <c r="T190" s="191"/>
      <c r="U190" s="191"/>
      <c r="V190" s="191"/>
      <c r="W190" s="191"/>
      <c r="X190" s="191"/>
      <c r="Y190" s="47"/>
      <c r="Z190" s="403"/>
      <c r="AA190" s="403"/>
      <c r="AB190" s="403"/>
      <c r="AC190" s="403"/>
    </row>
    <row r="191" spans="1:29" s="402" customFormat="1" ht="10.5" customHeight="1" x14ac:dyDescent="0.15">
      <c r="A191" s="400"/>
      <c r="B191" s="302"/>
      <c r="C191" s="401"/>
      <c r="I191" s="191"/>
      <c r="J191" s="191"/>
      <c r="K191" s="496"/>
      <c r="L191" s="191"/>
      <c r="M191" s="191"/>
      <c r="N191" s="191"/>
      <c r="O191" s="191"/>
      <c r="P191" s="496"/>
      <c r="Q191" s="191"/>
      <c r="R191" s="191"/>
      <c r="S191" s="464"/>
      <c r="T191" s="191"/>
      <c r="U191" s="191"/>
      <c r="V191" s="191"/>
      <c r="W191" s="191"/>
      <c r="X191" s="191"/>
      <c r="Y191" s="47"/>
      <c r="Z191" s="403"/>
      <c r="AA191" s="403"/>
      <c r="AB191" s="403"/>
      <c r="AC191" s="403"/>
    </row>
    <row r="192" spans="1:29" s="402" customFormat="1" ht="10.5" customHeight="1" x14ac:dyDescent="0.15">
      <c r="A192" s="400"/>
      <c r="B192" s="302"/>
      <c r="C192" s="401"/>
      <c r="I192" s="191"/>
      <c r="J192" s="191"/>
      <c r="K192" s="496"/>
      <c r="L192" s="191"/>
      <c r="M192" s="191"/>
      <c r="N192" s="191"/>
      <c r="O192" s="191"/>
      <c r="P192" s="496"/>
      <c r="Q192" s="191"/>
      <c r="R192" s="191"/>
      <c r="S192" s="464"/>
      <c r="T192" s="191"/>
      <c r="U192" s="191"/>
      <c r="V192" s="191"/>
      <c r="W192" s="191"/>
      <c r="X192" s="191"/>
      <c r="Y192" s="47"/>
      <c r="Z192" s="403"/>
      <c r="AA192" s="403"/>
      <c r="AB192" s="403"/>
      <c r="AC192" s="403"/>
    </row>
    <row r="193" spans="1:29" s="402" customFormat="1" ht="10.5" customHeight="1" x14ac:dyDescent="0.15">
      <c r="A193" s="400"/>
      <c r="B193" s="302"/>
      <c r="C193" s="401"/>
      <c r="I193" s="191"/>
      <c r="J193" s="191"/>
      <c r="K193" s="496"/>
      <c r="L193" s="191"/>
      <c r="M193" s="191"/>
      <c r="N193" s="191"/>
      <c r="O193" s="191"/>
      <c r="P193" s="496"/>
      <c r="Q193" s="191"/>
      <c r="R193" s="191"/>
      <c r="S193" s="464"/>
      <c r="T193" s="191"/>
      <c r="U193" s="191"/>
      <c r="V193" s="191"/>
      <c r="W193" s="191"/>
      <c r="X193" s="191"/>
      <c r="Y193" s="47"/>
      <c r="Z193" s="403"/>
      <c r="AA193" s="403"/>
      <c r="AB193" s="403"/>
      <c r="AC193" s="403"/>
    </row>
    <row r="194" spans="1:29" s="402" customFormat="1" ht="10.5" customHeight="1" x14ac:dyDescent="0.15">
      <c r="A194" s="400"/>
      <c r="B194" s="302"/>
      <c r="C194" s="401"/>
      <c r="I194" s="191"/>
      <c r="J194" s="191"/>
      <c r="K194" s="496"/>
      <c r="L194" s="191"/>
      <c r="M194" s="191"/>
      <c r="N194" s="191"/>
      <c r="O194" s="191"/>
      <c r="P194" s="496"/>
      <c r="Q194" s="191"/>
      <c r="R194" s="191"/>
      <c r="S194" s="464"/>
      <c r="T194" s="191"/>
      <c r="U194" s="191"/>
      <c r="V194" s="191"/>
      <c r="W194" s="191"/>
      <c r="X194" s="191"/>
      <c r="Y194" s="47"/>
      <c r="Z194" s="403"/>
      <c r="AA194" s="403"/>
      <c r="AB194" s="403"/>
      <c r="AC194" s="403"/>
    </row>
    <row r="195" spans="1:29" s="402" customFormat="1" ht="10.5" customHeight="1" x14ac:dyDescent="0.15">
      <c r="A195" s="400"/>
      <c r="B195" s="302"/>
      <c r="C195" s="401"/>
      <c r="I195" s="191"/>
      <c r="J195" s="191"/>
      <c r="K195" s="496"/>
      <c r="L195" s="191"/>
      <c r="M195" s="191"/>
      <c r="N195" s="191"/>
      <c r="O195" s="191"/>
      <c r="P195" s="496"/>
      <c r="Q195" s="191"/>
      <c r="R195" s="191"/>
      <c r="S195" s="464"/>
      <c r="T195" s="191"/>
      <c r="U195" s="191"/>
      <c r="V195" s="191"/>
      <c r="W195" s="191"/>
      <c r="X195" s="191"/>
      <c r="Y195" s="47"/>
      <c r="Z195" s="403"/>
      <c r="AA195" s="403"/>
      <c r="AB195" s="403"/>
      <c r="AC195" s="403"/>
    </row>
    <row r="196" spans="1:29" s="402" customFormat="1" ht="10.5" customHeight="1" x14ac:dyDescent="0.15">
      <c r="A196" s="400"/>
      <c r="B196" s="302"/>
      <c r="C196" s="401"/>
      <c r="I196" s="191"/>
      <c r="J196" s="191"/>
      <c r="K196" s="496"/>
      <c r="L196" s="191"/>
      <c r="M196" s="191"/>
      <c r="N196" s="191"/>
      <c r="O196" s="191"/>
      <c r="P196" s="496"/>
      <c r="Q196" s="191"/>
      <c r="R196" s="191"/>
      <c r="S196" s="464"/>
      <c r="T196" s="191"/>
      <c r="U196" s="191"/>
      <c r="V196" s="191"/>
      <c r="W196" s="191"/>
      <c r="X196" s="191"/>
      <c r="Y196" s="47"/>
      <c r="Z196" s="403"/>
      <c r="AA196" s="403"/>
      <c r="AB196" s="403"/>
      <c r="AC196" s="403"/>
    </row>
    <row r="197" spans="1:29" s="402" customFormat="1" ht="10.5" customHeight="1" x14ac:dyDescent="0.15">
      <c r="A197" s="400"/>
      <c r="B197" s="302"/>
      <c r="C197" s="401"/>
      <c r="I197" s="191"/>
      <c r="J197" s="191"/>
      <c r="K197" s="496"/>
      <c r="L197" s="191"/>
      <c r="M197" s="191"/>
      <c r="N197" s="191"/>
      <c r="O197" s="191"/>
      <c r="P197" s="496"/>
      <c r="Q197" s="191"/>
      <c r="R197" s="191"/>
      <c r="S197" s="464"/>
      <c r="T197" s="191"/>
      <c r="U197" s="191"/>
      <c r="V197" s="191"/>
      <c r="W197" s="191"/>
      <c r="X197" s="191"/>
      <c r="Y197" s="47"/>
      <c r="Z197" s="403"/>
      <c r="AA197" s="403"/>
      <c r="AB197" s="403"/>
      <c r="AC197" s="403"/>
    </row>
    <row r="198" spans="1:29" s="402" customFormat="1" ht="10.5" customHeight="1" x14ac:dyDescent="0.15">
      <c r="A198" s="400"/>
      <c r="B198" s="302"/>
      <c r="C198" s="401"/>
      <c r="I198" s="191"/>
      <c r="J198" s="191"/>
      <c r="K198" s="496"/>
      <c r="L198" s="191"/>
      <c r="M198" s="191"/>
      <c r="N198" s="191"/>
      <c r="O198" s="191"/>
      <c r="P198" s="496"/>
      <c r="Q198" s="191"/>
      <c r="R198" s="191"/>
      <c r="S198" s="464"/>
      <c r="T198" s="191"/>
      <c r="U198" s="191"/>
      <c r="V198" s="191"/>
      <c r="W198" s="191"/>
      <c r="X198" s="191"/>
      <c r="Y198" s="47"/>
      <c r="Z198" s="403"/>
      <c r="AA198" s="403"/>
      <c r="AB198" s="403"/>
      <c r="AC198" s="403"/>
    </row>
    <row r="199" spans="1:29" s="402" customFormat="1" ht="10.5" customHeight="1" x14ac:dyDescent="0.15">
      <c r="A199" s="400"/>
      <c r="B199" s="302"/>
      <c r="C199" s="401"/>
      <c r="I199" s="191"/>
      <c r="J199" s="191"/>
      <c r="K199" s="496"/>
      <c r="L199" s="191"/>
      <c r="M199" s="191"/>
      <c r="N199" s="191"/>
      <c r="O199" s="191"/>
      <c r="P199" s="496"/>
      <c r="Q199" s="191"/>
      <c r="R199" s="191"/>
      <c r="S199" s="464"/>
      <c r="T199" s="191"/>
      <c r="U199" s="191"/>
      <c r="V199" s="191"/>
      <c r="W199" s="191"/>
      <c r="X199" s="191"/>
      <c r="Y199" s="47"/>
      <c r="Z199" s="403"/>
      <c r="AA199" s="403"/>
      <c r="AB199" s="403"/>
      <c r="AC199" s="403"/>
    </row>
    <row r="200" spans="1:29" s="402" customFormat="1" ht="10.5" customHeight="1" x14ac:dyDescent="0.15">
      <c r="A200" s="400"/>
      <c r="B200" s="302"/>
      <c r="C200" s="401"/>
      <c r="I200" s="191"/>
      <c r="J200" s="191"/>
      <c r="K200" s="496"/>
      <c r="L200" s="191"/>
      <c r="M200" s="191"/>
      <c r="N200" s="191"/>
      <c r="O200" s="191"/>
      <c r="P200" s="496"/>
      <c r="Q200" s="191"/>
      <c r="R200" s="191"/>
      <c r="S200" s="464"/>
      <c r="T200" s="191"/>
      <c r="U200" s="191"/>
      <c r="V200" s="191"/>
      <c r="W200" s="191"/>
      <c r="X200" s="191"/>
      <c r="Y200" s="47"/>
      <c r="Z200" s="403"/>
      <c r="AA200" s="403"/>
      <c r="AB200" s="403"/>
      <c r="AC200" s="403"/>
    </row>
    <row r="201" spans="1:29" s="402" customFormat="1" ht="10.5" customHeight="1" x14ac:dyDescent="0.15">
      <c r="A201" s="400"/>
      <c r="B201" s="302"/>
      <c r="C201" s="401"/>
      <c r="I201" s="191"/>
      <c r="J201" s="191"/>
      <c r="K201" s="496"/>
      <c r="L201" s="191"/>
      <c r="M201" s="191"/>
      <c r="N201" s="191"/>
      <c r="O201" s="191"/>
      <c r="P201" s="496"/>
      <c r="Q201" s="191"/>
      <c r="R201" s="191"/>
      <c r="S201" s="464"/>
      <c r="T201" s="191"/>
      <c r="U201" s="191"/>
      <c r="V201" s="191"/>
      <c r="W201" s="191"/>
      <c r="X201" s="191"/>
      <c r="Y201" s="47"/>
      <c r="Z201" s="403"/>
      <c r="AA201" s="403"/>
      <c r="AB201" s="403"/>
      <c r="AC201" s="403"/>
    </row>
    <row r="202" spans="1:29" s="402" customFormat="1" ht="10.5" customHeight="1" x14ac:dyDescent="0.15">
      <c r="A202" s="400"/>
      <c r="B202" s="302"/>
      <c r="C202" s="401"/>
      <c r="I202" s="191"/>
      <c r="J202" s="191"/>
      <c r="K202" s="496"/>
      <c r="L202" s="191"/>
      <c r="M202" s="191"/>
      <c r="N202" s="191"/>
      <c r="O202" s="191"/>
      <c r="P202" s="496"/>
      <c r="Q202" s="191"/>
      <c r="R202" s="191"/>
      <c r="S202" s="464"/>
      <c r="T202" s="191"/>
      <c r="U202" s="191"/>
      <c r="V202" s="191"/>
      <c r="W202" s="191"/>
      <c r="X202" s="191"/>
      <c r="Y202" s="47"/>
      <c r="Z202" s="403"/>
      <c r="AA202" s="403"/>
      <c r="AB202" s="403"/>
      <c r="AC202" s="403"/>
    </row>
    <row r="203" spans="1:29" s="402" customFormat="1" ht="10.5" customHeight="1" x14ac:dyDescent="0.15">
      <c r="A203" s="400"/>
      <c r="B203" s="302"/>
      <c r="C203" s="401"/>
      <c r="I203" s="191"/>
      <c r="J203" s="191"/>
      <c r="K203" s="496"/>
      <c r="L203" s="191"/>
      <c r="M203" s="191"/>
      <c r="N203" s="191"/>
      <c r="O203" s="191"/>
      <c r="P203" s="496"/>
      <c r="Q203" s="191"/>
      <c r="R203" s="191"/>
      <c r="S203" s="464"/>
      <c r="T203" s="191"/>
      <c r="U203" s="191"/>
      <c r="V203" s="191"/>
      <c r="W203" s="191"/>
      <c r="X203" s="191"/>
      <c r="Y203" s="47"/>
      <c r="Z203" s="403"/>
      <c r="AA203" s="403"/>
      <c r="AB203" s="403"/>
      <c r="AC203" s="403"/>
    </row>
    <row r="204" spans="1:29" s="402" customFormat="1" ht="10.5" customHeight="1" x14ac:dyDescent="0.15">
      <c r="A204" s="400"/>
      <c r="B204" s="302"/>
      <c r="C204" s="401"/>
      <c r="I204" s="191"/>
      <c r="J204" s="191"/>
      <c r="K204" s="496"/>
      <c r="L204" s="191"/>
      <c r="M204" s="191"/>
      <c r="N204" s="191"/>
      <c r="O204" s="191"/>
      <c r="P204" s="496"/>
      <c r="Q204" s="191"/>
      <c r="R204" s="191"/>
      <c r="S204" s="464"/>
      <c r="T204" s="191"/>
      <c r="U204" s="191"/>
      <c r="V204" s="191"/>
      <c r="W204" s="191"/>
      <c r="X204" s="191"/>
      <c r="Y204" s="47"/>
      <c r="Z204" s="403"/>
      <c r="AA204" s="403"/>
      <c r="AB204" s="403"/>
      <c r="AC204" s="403"/>
    </row>
    <row r="205" spans="1:29" s="402" customFormat="1" ht="10.5" customHeight="1" x14ac:dyDescent="0.15">
      <c r="A205" s="400"/>
      <c r="B205" s="302"/>
      <c r="C205" s="401"/>
      <c r="I205" s="191"/>
      <c r="J205" s="191"/>
      <c r="K205" s="496"/>
      <c r="L205" s="191"/>
      <c r="M205" s="191"/>
      <c r="N205" s="191"/>
      <c r="O205" s="191"/>
      <c r="P205" s="496"/>
      <c r="Q205" s="191"/>
      <c r="R205" s="191"/>
      <c r="S205" s="464"/>
      <c r="T205" s="191"/>
      <c r="U205" s="191"/>
      <c r="V205" s="191"/>
      <c r="W205" s="191"/>
      <c r="X205" s="191"/>
      <c r="Y205" s="47"/>
      <c r="Z205" s="403"/>
      <c r="AA205" s="403"/>
      <c r="AB205" s="403"/>
      <c r="AC205" s="403"/>
    </row>
    <row r="206" spans="1:29" s="402" customFormat="1" ht="10.5" customHeight="1" x14ac:dyDescent="0.15">
      <c r="A206" s="400"/>
      <c r="B206" s="302"/>
      <c r="C206" s="401"/>
      <c r="I206" s="191"/>
      <c r="J206" s="191"/>
      <c r="K206" s="496"/>
      <c r="L206" s="191"/>
      <c r="M206" s="191"/>
      <c r="N206" s="191"/>
      <c r="O206" s="191"/>
      <c r="P206" s="496"/>
      <c r="Q206" s="191"/>
      <c r="R206" s="191"/>
      <c r="S206" s="464"/>
      <c r="T206" s="191"/>
      <c r="U206" s="191"/>
      <c r="V206" s="191"/>
      <c r="W206" s="191"/>
      <c r="X206" s="191"/>
      <c r="Y206" s="47"/>
      <c r="Z206" s="403"/>
      <c r="AA206" s="403"/>
      <c r="AB206" s="403"/>
      <c r="AC206" s="403"/>
    </row>
    <row r="207" spans="1:29" s="402" customFormat="1" ht="10.5" customHeight="1" x14ac:dyDescent="0.15">
      <c r="A207" s="400"/>
      <c r="B207" s="302"/>
      <c r="C207" s="401"/>
      <c r="I207" s="191"/>
      <c r="J207" s="191"/>
      <c r="K207" s="496"/>
      <c r="L207" s="191"/>
      <c r="M207" s="191"/>
      <c r="N207" s="191"/>
      <c r="O207" s="191"/>
      <c r="P207" s="496"/>
      <c r="Q207" s="191"/>
      <c r="R207" s="191"/>
      <c r="S207" s="464"/>
      <c r="T207" s="191"/>
      <c r="U207" s="191"/>
      <c r="V207" s="191"/>
      <c r="W207" s="191"/>
      <c r="X207" s="191"/>
      <c r="Y207" s="47"/>
      <c r="Z207" s="403"/>
      <c r="AA207" s="403"/>
      <c r="AB207" s="403"/>
      <c r="AC207" s="403"/>
    </row>
    <row r="208" spans="1:29" s="402" customFormat="1" ht="10.5" customHeight="1" x14ac:dyDescent="0.15">
      <c r="A208" s="400"/>
      <c r="B208" s="302"/>
      <c r="C208" s="401"/>
      <c r="I208" s="191"/>
      <c r="J208" s="191"/>
      <c r="K208" s="496"/>
      <c r="L208" s="191"/>
      <c r="M208" s="191"/>
      <c r="N208" s="191"/>
      <c r="O208" s="191"/>
      <c r="P208" s="496"/>
      <c r="Q208" s="191"/>
      <c r="R208" s="191"/>
      <c r="S208" s="464"/>
      <c r="T208" s="191"/>
      <c r="U208" s="191"/>
      <c r="V208" s="191"/>
      <c r="W208" s="191"/>
      <c r="X208" s="191"/>
      <c r="Y208" s="47"/>
      <c r="Z208" s="403"/>
      <c r="AA208" s="403"/>
      <c r="AB208" s="403"/>
      <c r="AC208" s="403"/>
    </row>
    <row r="209" spans="1:29" s="402" customFormat="1" ht="10.5" customHeight="1" x14ac:dyDescent="0.15">
      <c r="A209" s="400"/>
      <c r="B209" s="302"/>
      <c r="C209" s="401"/>
      <c r="I209" s="191"/>
      <c r="J209" s="191"/>
      <c r="K209" s="496"/>
      <c r="L209" s="191"/>
      <c r="M209" s="191"/>
      <c r="N209" s="191"/>
      <c r="O209" s="191"/>
      <c r="P209" s="496"/>
      <c r="Q209" s="191"/>
      <c r="R209" s="191"/>
      <c r="S209" s="464"/>
      <c r="T209" s="191"/>
      <c r="U209" s="191"/>
      <c r="V209" s="191"/>
      <c r="W209" s="191"/>
      <c r="X209" s="191"/>
      <c r="Y209" s="47"/>
      <c r="Z209" s="403"/>
      <c r="AA209" s="403"/>
      <c r="AB209" s="403"/>
      <c r="AC209" s="403"/>
    </row>
    <row r="210" spans="1:29" s="402" customFormat="1" ht="10.5" customHeight="1" x14ac:dyDescent="0.15">
      <c r="A210" s="400"/>
      <c r="B210" s="302"/>
      <c r="C210" s="401"/>
      <c r="I210" s="191"/>
      <c r="J210" s="191"/>
      <c r="K210" s="496"/>
      <c r="L210" s="191"/>
      <c r="M210" s="191"/>
      <c r="N210" s="191"/>
      <c r="O210" s="191"/>
      <c r="P210" s="496"/>
      <c r="Q210" s="191"/>
      <c r="R210" s="191"/>
      <c r="S210" s="464"/>
      <c r="T210" s="191"/>
      <c r="U210" s="191"/>
      <c r="V210" s="191"/>
      <c r="W210" s="191"/>
      <c r="X210" s="191"/>
      <c r="Y210" s="47"/>
      <c r="Z210" s="403"/>
      <c r="AA210" s="403"/>
      <c r="AB210" s="403"/>
      <c r="AC210" s="403"/>
    </row>
    <row r="211" spans="1:29" s="402" customFormat="1" ht="10.5" customHeight="1" x14ac:dyDescent="0.15">
      <c r="A211" s="400"/>
      <c r="B211" s="302"/>
      <c r="C211" s="401"/>
      <c r="I211" s="191"/>
      <c r="J211" s="191"/>
      <c r="K211" s="496"/>
      <c r="L211" s="191"/>
      <c r="M211" s="191"/>
      <c r="N211" s="191"/>
      <c r="O211" s="191"/>
      <c r="P211" s="496"/>
      <c r="Q211" s="191"/>
      <c r="R211" s="191"/>
      <c r="S211" s="464"/>
      <c r="T211" s="191"/>
      <c r="U211" s="191"/>
      <c r="V211" s="191"/>
      <c r="W211" s="191"/>
      <c r="X211" s="191"/>
      <c r="Y211" s="47"/>
      <c r="Z211" s="403"/>
      <c r="AA211" s="403"/>
      <c r="AB211" s="403"/>
      <c r="AC211" s="403"/>
    </row>
    <row r="212" spans="1:29" s="402" customFormat="1" ht="10.5" customHeight="1" x14ac:dyDescent="0.15">
      <c r="A212" s="400"/>
      <c r="B212" s="302"/>
      <c r="C212" s="401"/>
      <c r="I212" s="191"/>
      <c r="J212" s="191"/>
      <c r="K212" s="496"/>
      <c r="L212" s="191"/>
      <c r="M212" s="191"/>
      <c r="N212" s="191"/>
      <c r="O212" s="191"/>
      <c r="P212" s="496"/>
      <c r="Q212" s="191"/>
      <c r="R212" s="191"/>
      <c r="S212" s="464"/>
      <c r="T212" s="191"/>
      <c r="U212" s="191"/>
      <c r="V212" s="191"/>
      <c r="W212" s="191"/>
      <c r="X212" s="191"/>
      <c r="Y212" s="47"/>
      <c r="Z212" s="403"/>
      <c r="AA212" s="403"/>
      <c r="AB212" s="403"/>
      <c r="AC212" s="403"/>
    </row>
    <row r="213" spans="1:29" s="402" customFormat="1" ht="10.5" customHeight="1" x14ac:dyDescent="0.15">
      <c r="A213" s="400"/>
      <c r="B213" s="302"/>
      <c r="C213" s="401"/>
      <c r="I213" s="191"/>
      <c r="J213" s="191"/>
      <c r="K213" s="496"/>
      <c r="L213" s="191"/>
      <c r="M213" s="191"/>
      <c r="N213" s="191"/>
      <c r="O213" s="191"/>
      <c r="P213" s="496"/>
      <c r="Q213" s="191"/>
      <c r="R213" s="191"/>
      <c r="S213" s="464"/>
      <c r="T213" s="191"/>
      <c r="U213" s="191"/>
      <c r="V213" s="191"/>
      <c r="W213" s="191"/>
      <c r="X213" s="191"/>
      <c r="Y213" s="47"/>
      <c r="Z213" s="403"/>
      <c r="AA213" s="403"/>
      <c r="AB213" s="403"/>
      <c r="AC213" s="403"/>
    </row>
    <row r="214" spans="1:29" s="402" customFormat="1" ht="10.5" customHeight="1" x14ac:dyDescent="0.15">
      <c r="A214" s="400"/>
      <c r="B214" s="302"/>
      <c r="C214" s="401"/>
      <c r="I214" s="191"/>
      <c r="J214" s="191"/>
      <c r="K214" s="496"/>
      <c r="L214" s="191"/>
      <c r="M214" s="191"/>
      <c r="N214" s="191"/>
      <c r="O214" s="191"/>
      <c r="P214" s="496"/>
      <c r="Q214" s="191"/>
      <c r="R214" s="191"/>
      <c r="S214" s="464"/>
      <c r="T214" s="191"/>
      <c r="U214" s="191"/>
      <c r="V214" s="191"/>
      <c r="W214" s="191"/>
      <c r="X214" s="191"/>
      <c r="Y214" s="47"/>
      <c r="Z214" s="403"/>
      <c r="AA214" s="403"/>
      <c r="AB214" s="403"/>
      <c r="AC214" s="403"/>
    </row>
    <row r="215" spans="1:29" s="402" customFormat="1" ht="10.5" customHeight="1" x14ac:dyDescent="0.15">
      <c r="A215" s="400"/>
      <c r="B215" s="302"/>
      <c r="C215" s="401"/>
      <c r="I215" s="191"/>
      <c r="J215" s="191"/>
      <c r="K215" s="496"/>
      <c r="L215" s="191"/>
      <c r="M215" s="191"/>
      <c r="N215" s="191"/>
      <c r="O215" s="191"/>
      <c r="P215" s="496"/>
      <c r="Q215" s="191"/>
      <c r="R215" s="191"/>
      <c r="S215" s="464"/>
      <c r="T215" s="191"/>
      <c r="U215" s="191"/>
      <c r="V215" s="191"/>
      <c r="W215" s="191"/>
      <c r="X215" s="191"/>
      <c r="Y215" s="47"/>
      <c r="Z215" s="403"/>
      <c r="AA215" s="403"/>
      <c r="AB215" s="403"/>
      <c r="AC215" s="403"/>
    </row>
    <row r="216" spans="1:29" s="402" customFormat="1" ht="10.5" customHeight="1" x14ac:dyDescent="0.15">
      <c r="A216" s="400"/>
      <c r="B216" s="302"/>
      <c r="C216" s="401"/>
      <c r="I216" s="191"/>
      <c r="J216" s="191"/>
      <c r="K216" s="496"/>
      <c r="L216" s="191"/>
      <c r="M216" s="191"/>
      <c r="N216" s="191"/>
      <c r="O216" s="191"/>
      <c r="P216" s="496"/>
      <c r="Q216" s="191"/>
      <c r="R216" s="191"/>
      <c r="S216" s="464"/>
      <c r="T216" s="191"/>
      <c r="U216" s="191"/>
      <c r="V216" s="191"/>
      <c r="W216" s="191"/>
      <c r="X216" s="191"/>
      <c r="Y216" s="47"/>
      <c r="Z216" s="403"/>
      <c r="AA216" s="403"/>
      <c r="AB216" s="403"/>
      <c r="AC216" s="403"/>
    </row>
    <row r="217" spans="1:29" s="402" customFormat="1" ht="10.5" customHeight="1" x14ac:dyDescent="0.15">
      <c r="A217" s="400"/>
      <c r="B217" s="302"/>
      <c r="C217" s="401"/>
      <c r="I217" s="191"/>
      <c r="J217" s="191"/>
      <c r="K217" s="496"/>
      <c r="L217" s="191"/>
      <c r="M217" s="191"/>
      <c r="N217" s="191"/>
      <c r="O217" s="191"/>
      <c r="P217" s="496"/>
      <c r="Q217" s="191"/>
      <c r="R217" s="191"/>
      <c r="S217" s="464"/>
      <c r="T217" s="191"/>
      <c r="U217" s="191"/>
      <c r="V217" s="191"/>
      <c r="W217" s="191"/>
      <c r="X217" s="191"/>
      <c r="Y217" s="47"/>
      <c r="Z217" s="403"/>
      <c r="AA217" s="403"/>
      <c r="AB217" s="403"/>
      <c r="AC217" s="403"/>
    </row>
    <row r="218" spans="1:29" s="402" customFormat="1" ht="10.5" customHeight="1" x14ac:dyDescent="0.15">
      <c r="A218" s="400"/>
      <c r="B218" s="302"/>
      <c r="C218" s="401"/>
      <c r="I218" s="191"/>
      <c r="J218" s="191"/>
      <c r="K218" s="496"/>
      <c r="L218" s="191"/>
      <c r="M218" s="191"/>
      <c r="N218" s="191"/>
      <c r="O218" s="191"/>
      <c r="P218" s="496"/>
      <c r="Q218" s="191"/>
      <c r="R218" s="191"/>
      <c r="S218" s="464"/>
      <c r="T218" s="191"/>
      <c r="U218" s="191"/>
      <c r="V218" s="191"/>
      <c r="W218" s="191"/>
      <c r="X218" s="191"/>
      <c r="Y218" s="47"/>
      <c r="Z218" s="403"/>
      <c r="AA218" s="403"/>
      <c r="AB218" s="403"/>
      <c r="AC218" s="403"/>
    </row>
    <row r="219" spans="1:29" s="402" customFormat="1" ht="10.5" customHeight="1" x14ac:dyDescent="0.15">
      <c r="A219" s="400"/>
      <c r="B219" s="302"/>
      <c r="C219" s="401"/>
      <c r="I219" s="191"/>
      <c r="J219" s="191"/>
      <c r="K219" s="496"/>
      <c r="L219" s="191"/>
      <c r="M219" s="191"/>
      <c r="N219" s="191"/>
      <c r="O219" s="191"/>
      <c r="P219" s="496"/>
      <c r="Q219" s="191"/>
      <c r="R219" s="191"/>
      <c r="S219" s="464"/>
      <c r="T219" s="191"/>
      <c r="U219" s="191"/>
      <c r="V219" s="191"/>
      <c r="W219" s="191"/>
      <c r="X219" s="191"/>
      <c r="Y219" s="47"/>
      <c r="Z219" s="403"/>
      <c r="AA219" s="403"/>
      <c r="AB219" s="403"/>
      <c r="AC219" s="403"/>
    </row>
    <row r="220" spans="1:29" s="402" customFormat="1" ht="10.5" customHeight="1" x14ac:dyDescent="0.15">
      <c r="A220" s="400"/>
      <c r="B220" s="302"/>
      <c r="C220" s="401"/>
      <c r="I220" s="191"/>
      <c r="J220" s="191"/>
      <c r="K220" s="496"/>
      <c r="L220" s="191"/>
      <c r="M220" s="191"/>
      <c r="N220" s="191"/>
      <c r="O220" s="191"/>
      <c r="P220" s="496"/>
      <c r="Q220" s="191"/>
      <c r="R220" s="191"/>
      <c r="S220" s="464"/>
      <c r="T220" s="191"/>
      <c r="U220" s="191"/>
      <c r="V220" s="191"/>
      <c r="W220" s="191"/>
      <c r="X220" s="191"/>
      <c r="Y220" s="47"/>
      <c r="Z220" s="403"/>
      <c r="AA220" s="403"/>
      <c r="AB220" s="403"/>
      <c r="AC220" s="403"/>
    </row>
    <row r="221" spans="1:29" s="402" customFormat="1" ht="10.5" customHeight="1" x14ac:dyDescent="0.15">
      <c r="A221" s="400"/>
      <c r="B221" s="302"/>
      <c r="C221" s="401"/>
      <c r="I221" s="191"/>
      <c r="J221" s="191"/>
      <c r="K221" s="496"/>
      <c r="L221" s="191"/>
      <c r="M221" s="191"/>
      <c r="N221" s="191"/>
      <c r="O221" s="191"/>
      <c r="P221" s="496"/>
      <c r="Q221" s="191"/>
      <c r="R221" s="191"/>
      <c r="S221" s="464"/>
      <c r="T221" s="191"/>
      <c r="U221" s="191"/>
      <c r="V221" s="191"/>
      <c r="W221" s="191"/>
      <c r="X221" s="191"/>
      <c r="Y221" s="47"/>
      <c r="Z221" s="403"/>
      <c r="AA221" s="403"/>
      <c r="AB221" s="403"/>
      <c r="AC221" s="403"/>
    </row>
    <row r="222" spans="1:29" s="402" customFormat="1" ht="10.5" customHeight="1" x14ac:dyDescent="0.15">
      <c r="A222" s="400"/>
      <c r="B222" s="302"/>
      <c r="C222" s="401"/>
      <c r="I222" s="191"/>
      <c r="J222" s="191"/>
      <c r="K222" s="496"/>
      <c r="L222" s="191"/>
      <c r="M222" s="191"/>
      <c r="N222" s="191"/>
      <c r="O222" s="191"/>
      <c r="P222" s="496"/>
      <c r="Q222" s="191"/>
      <c r="R222" s="191"/>
      <c r="S222" s="464"/>
      <c r="T222" s="191"/>
      <c r="U222" s="191"/>
      <c r="V222" s="191"/>
      <c r="W222" s="191"/>
      <c r="X222" s="191"/>
      <c r="Y222" s="47"/>
      <c r="Z222" s="403"/>
      <c r="AA222" s="403"/>
      <c r="AB222" s="403"/>
      <c r="AC222" s="403"/>
    </row>
    <row r="223" spans="1:29" s="402" customFormat="1" ht="10.5" customHeight="1" x14ac:dyDescent="0.15">
      <c r="A223" s="400"/>
      <c r="B223" s="302"/>
      <c r="C223" s="401"/>
      <c r="I223" s="191"/>
      <c r="J223" s="191"/>
      <c r="K223" s="496"/>
      <c r="L223" s="191"/>
      <c r="M223" s="191"/>
      <c r="N223" s="191"/>
      <c r="O223" s="191"/>
      <c r="P223" s="496"/>
      <c r="Q223" s="191"/>
      <c r="R223" s="191"/>
      <c r="S223" s="464"/>
      <c r="T223" s="191"/>
      <c r="U223" s="191"/>
      <c r="V223" s="191"/>
      <c r="W223" s="191"/>
      <c r="X223" s="191"/>
      <c r="Y223" s="47"/>
      <c r="Z223" s="403"/>
      <c r="AA223" s="403"/>
      <c r="AB223" s="403"/>
      <c r="AC223" s="403"/>
    </row>
    <row r="224" spans="1:29" s="402" customFormat="1" ht="10.5" customHeight="1" x14ac:dyDescent="0.15">
      <c r="A224" s="400"/>
      <c r="B224" s="302"/>
      <c r="C224" s="401"/>
      <c r="I224" s="191"/>
      <c r="J224" s="191"/>
      <c r="K224" s="496"/>
      <c r="L224" s="191"/>
      <c r="M224" s="191"/>
      <c r="N224" s="191"/>
      <c r="O224" s="191"/>
      <c r="P224" s="496"/>
      <c r="Q224" s="191"/>
      <c r="R224" s="191"/>
      <c r="S224" s="464"/>
      <c r="T224" s="191"/>
      <c r="U224" s="191"/>
      <c r="V224" s="191"/>
      <c r="W224" s="191"/>
      <c r="X224" s="191"/>
      <c r="Y224" s="47"/>
      <c r="Z224" s="403"/>
      <c r="AA224" s="403"/>
      <c r="AB224" s="403"/>
      <c r="AC224" s="403"/>
    </row>
    <row r="225" spans="1:29" s="402" customFormat="1" ht="10.5" customHeight="1" x14ac:dyDescent="0.15">
      <c r="A225" s="400"/>
      <c r="B225" s="302"/>
      <c r="C225" s="401"/>
      <c r="I225" s="191"/>
      <c r="J225" s="191"/>
      <c r="K225" s="496"/>
      <c r="L225" s="191"/>
      <c r="M225" s="191"/>
      <c r="N225" s="191"/>
      <c r="O225" s="191"/>
      <c r="P225" s="496"/>
      <c r="Q225" s="191"/>
      <c r="R225" s="191"/>
      <c r="S225" s="464"/>
      <c r="T225" s="191"/>
      <c r="U225" s="191"/>
      <c r="V225" s="191"/>
      <c r="W225" s="191"/>
      <c r="X225" s="191"/>
      <c r="Y225" s="47"/>
      <c r="Z225" s="403"/>
      <c r="AA225" s="403"/>
      <c r="AB225" s="403"/>
      <c r="AC225" s="403"/>
    </row>
    <row r="229" spans="1:29" ht="10.5" customHeight="1" x14ac:dyDescent="0.15">
      <c r="A229" s="33"/>
      <c r="B229" s="33"/>
      <c r="C229" s="33"/>
      <c r="I229" s="33"/>
      <c r="J229" s="33"/>
      <c r="L229" s="33"/>
      <c r="M229" s="33"/>
      <c r="N229" s="33"/>
      <c r="O229" s="33"/>
      <c r="Q229" s="33"/>
      <c r="R229" s="33"/>
      <c r="S229" s="33"/>
      <c r="T229" s="33"/>
      <c r="U229" s="33"/>
      <c r="V229" s="33"/>
      <c r="W229" s="33"/>
      <c r="X229" s="33"/>
      <c r="Y229" s="33"/>
      <c r="Z229" s="33"/>
      <c r="AA229" s="33"/>
      <c r="AB229" s="33"/>
      <c r="AC229" s="33"/>
    </row>
    <row r="230" spans="1:29" ht="10.5" customHeight="1" x14ac:dyDescent="0.15">
      <c r="A230" s="33"/>
      <c r="B230" s="33"/>
      <c r="C230" s="33"/>
      <c r="I230" s="33"/>
      <c r="J230" s="33"/>
      <c r="L230" s="33"/>
      <c r="M230" s="33"/>
      <c r="N230" s="33"/>
      <c r="O230" s="33"/>
      <c r="Q230" s="33"/>
      <c r="R230" s="33"/>
      <c r="S230" s="33"/>
      <c r="T230" s="33"/>
      <c r="U230" s="33"/>
      <c r="V230" s="33"/>
      <c r="W230" s="33"/>
      <c r="X230" s="33"/>
      <c r="Y230" s="33"/>
      <c r="Z230" s="33"/>
      <c r="AA230" s="33"/>
      <c r="AB230" s="33"/>
      <c r="AC230" s="33"/>
    </row>
    <row r="231" spans="1:29" ht="10.5" customHeight="1" x14ac:dyDescent="0.15">
      <c r="A231" s="33"/>
      <c r="B231" s="33"/>
      <c r="C231" s="33"/>
      <c r="I231" s="33"/>
      <c r="J231" s="33"/>
      <c r="L231" s="33"/>
      <c r="M231" s="33"/>
      <c r="N231" s="33"/>
      <c r="O231" s="33"/>
      <c r="Q231" s="33"/>
      <c r="R231" s="33"/>
      <c r="S231" s="33"/>
      <c r="T231" s="33"/>
      <c r="U231" s="33"/>
      <c r="V231" s="33"/>
      <c r="W231" s="33"/>
      <c r="X231" s="33"/>
      <c r="Y231" s="33"/>
      <c r="Z231" s="33"/>
      <c r="AA231" s="33"/>
      <c r="AB231" s="33"/>
      <c r="AC231" s="33"/>
    </row>
    <row r="232" spans="1:29" ht="10.5" customHeight="1" x14ac:dyDescent="0.15">
      <c r="A232" s="33"/>
      <c r="B232" s="33"/>
      <c r="C232" s="33"/>
      <c r="I232" s="33"/>
      <c r="J232" s="33"/>
      <c r="L232" s="33"/>
      <c r="M232" s="33"/>
      <c r="N232" s="33"/>
      <c r="O232" s="33"/>
      <c r="Q232" s="33"/>
      <c r="R232" s="33"/>
      <c r="S232" s="33"/>
      <c r="T232" s="33"/>
      <c r="U232" s="33"/>
      <c r="V232" s="33"/>
      <c r="W232" s="33"/>
      <c r="X232" s="33"/>
      <c r="Y232" s="33"/>
      <c r="Z232" s="33"/>
      <c r="AA232" s="33"/>
      <c r="AB232" s="33"/>
      <c r="AC232" s="33"/>
    </row>
    <row r="233" spans="1:29" ht="10.5" customHeight="1" x14ac:dyDescent="0.15">
      <c r="A233" s="33"/>
      <c r="B233" s="33"/>
      <c r="C233" s="33"/>
      <c r="I233" s="33"/>
      <c r="J233" s="33"/>
      <c r="L233" s="33"/>
      <c r="M233" s="33"/>
      <c r="N233" s="33"/>
      <c r="O233" s="33"/>
      <c r="Q233" s="33"/>
      <c r="R233" s="33"/>
      <c r="S233" s="33"/>
      <c r="T233" s="33"/>
      <c r="U233" s="33"/>
      <c r="V233" s="33"/>
      <c r="W233" s="33"/>
      <c r="X233" s="33"/>
      <c r="Y233" s="33"/>
      <c r="Z233" s="33"/>
      <c r="AA233" s="33"/>
      <c r="AB233" s="33"/>
      <c r="AC233" s="33"/>
    </row>
    <row r="234" spans="1:29" ht="10.5" customHeight="1" x14ac:dyDescent="0.15">
      <c r="A234" s="33"/>
      <c r="B234" s="33"/>
      <c r="C234" s="33"/>
      <c r="I234" s="33"/>
      <c r="J234" s="33"/>
      <c r="L234" s="33"/>
      <c r="M234" s="33"/>
      <c r="N234" s="33"/>
      <c r="O234" s="33"/>
      <c r="Q234" s="33"/>
      <c r="R234" s="33"/>
      <c r="S234" s="33"/>
      <c r="T234" s="33"/>
      <c r="U234" s="33"/>
      <c r="V234" s="33"/>
      <c r="W234" s="33"/>
      <c r="X234" s="33"/>
      <c r="Y234" s="33"/>
      <c r="Z234" s="33"/>
      <c r="AA234" s="33"/>
      <c r="AB234" s="33"/>
      <c r="AC234" s="33"/>
    </row>
    <row r="235" spans="1:29" ht="10.5" customHeight="1" x14ac:dyDescent="0.15">
      <c r="A235" s="33"/>
      <c r="B235" s="33"/>
      <c r="C235" s="33"/>
      <c r="I235" s="33"/>
      <c r="J235" s="33"/>
      <c r="L235" s="33"/>
      <c r="M235" s="33"/>
      <c r="N235" s="33"/>
      <c r="O235" s="33"/>
      <c r="Q235" s="33"/>
      <c r="R235" s="33"/>
      <c r="S235" s="33"/>
      <c r="T235" s="33"/>
      <c r="U235" s="33"/>
      <c r="V235" s="33"/>
      <c r="W235" s="33"/>
      <c r="X235" s="33"/>
      <c r="Y235" s="33"/>
      <c r="Z235" s="33"/>
      <c r="AA235" s="33"/>
      <c r="AB235" s="33"/>
      <c r="AC235" s="33"/>
    </row>
    <row r="236" spans="1:29" ht="10.5" customHeight="1" x14ac:dyDescent="0.15">
      <c r="A236" s="33"/>
      <c r="B236" s="33"/>
      <c r="C236" s="33"/>
      <c r="I236" s="33"/>
      <c r="J236" s="33"/>
      <c r="L236" s="33"/>
      <c r="M236" s="33"/>
      <c r="N236" s="33"/>
      <c r="O236" s="33"/>
      <c r="Q236" s="33"/>
      <c r="R236" s="33"/>
      <c r="S236" s="33"/>
      <c r="T236" s="33"/>
      <c r="U236" s="33"/>
      <c r="V236" s="33"/>
      <c r="W236" s="33"/>
      <c r="X236" s="33"/>
      <c r="Y236" s="33"/>
      <c r="Z236" s="33"/>
      <c r="AA236" s="33"/>
      <c r="AB236" s="33"/>
      <c r="AC236" s="33"/>
    </row>
    <row r="237" spans="1:29" ht="10.5" customHeight="1" x14ac:dyDescent="0.15">
      <c r="A237" s="33"/>
      <c r="B237" s="33"/>
      <c r="C237" s="33"/>
      <c r="I237" s="33"/>
      <c r="J237" s="33"/>
      <c r="L237" s="33"/>
      <c r="M237" s="33"/>
      <c r="N237" s="33"/>
      <c r="O237" s="33"/>
      <c r="Q237" s="33"/>
      <c r="R237" s="33"/>
      <c r="S237" s="33"/>
      <c r="T237" s="33"/>
      <c r="U237" s="33"/>
      <c r="V237" s="33"/>
      <c r="W237" s="33"/>
      <c r="X237" s="33"/>
      <c r="Y237" s="33"/>
      <c r="Z237" s="33"/>
      <c r="AA237" s="33"/>
      <c r="AB237" s="33"/>
      <c r="AC237" s="33"/>
    </row>
    <row r="238" spans="1:29" ht="10.5" customHeight="1" x14ac:dyDescent="0.15">
      <c r="A238" s="33"/>
      <c r="B238" s="33"/>
      <c r="C238" s="33"/>
      <c r="I238" s="33"/>
      <c r="J238" s="33"/>
      <c r="L238" s="33"/>
      <c r="M238" s="33"/>
      <c r="N238" s="33"/>
      <c r="O238" s="33"/>
      <c r="Q238" s="33"/>
      <c r="R238" s="33"/>
      <c r="S238" s="33"/>
      <c r="T238" s="33"/>
      <c r="U238" s="33"/>
      <c r="V238" s="33"/>
      <c r="W238" s="33"/>
      <c r="X238" s="33"/>
      <c r="Y238" s="33"/>
      <c r="Z238" s="33"/>
      <c r="AA238" s="33"/>
      <c r="AB238" s="33"/>
      <c r="AC238" s="33"/>
    </row>
    <row r="239" spans="1:29" ht="10.5" customHeight="1" x14ac:dyDescent="0.15">
      <c r="A239" s="33"/>
      <c r="B239" s="33"/>
      <c r="C239" s="33"/>
      <c r="I239" s="33"/>
      <c r="J239" s="33"/>
      <c r="L239" s="33"/>
      <c r="M239" s="33"/>
      <c r="N239" s="33"/>
      <c r="O239" s="33"/>
      <c r="Q239" s="33"/>
      <c r="R239" s="33"/>
      <c r="S239" s="33"/>
      <c r="T239" s="33"/>
      <c r="U239" s="33"/>
      <c r="V239" s="33"/>
      <c r="W239" s="33"/>
      <c r="X239" s="33"/>
      <c r="Y239" s="33"/>
      <c r="Z239" s="33"/>
      <c r="AA239" s="33"/>
      <c r="AB239" s="33"/>
      <c r="AC239" s="33"/>
    </row>
  </sheetData>
  <sheetProtection password="FA9C" sheet="1" objects="1" scenarios="1" formatColumns="0" formatRows="0"/>
  <dataConsolidate leftLabels="1" link="1"/>
  <mergeCells count="14">
    <mergeCell ref="E41:E42"/>
    <mergeCell ref="F41:F42"/>
    <mergeCell ref="D9:F9"/>
    <mergeCell ref="H12:H14"/>
    <mergeCell ref="E69:G69"/>
    <mergeCell ref="E13:E14"/>
    <mergeCell ref="D13:D14"/>
    <mergeCell ref="F13:F14"/>
    <mergeCell ref="D12:G12"/>
    <mergeCell ref="D36:D37"/>
    <mergeCell ref="F36:F37"/>
    <mergeCell ref="D38:D39"/>
    <mergeCell ref="F38:F39"/>
    <mergeCell ref="D41:D42"/>
  </mergeCells>
  <dataValidations xWindow="885" yWindow="654" count="9">
    <dataValidation type="decimal" allowBlank="1" showErrorMessage="1" errorTitle="Ошибка" error="Допускается ввод только неотрицательных чисел!" sqref="G63:G65 G17 G38 G40 G55 G2 G19:G36 G42:G52">
      <formula1>0</formula1>
      <formula2>9.99999999999999E+23</formula2>
    </dataValidation>
    <dataValidation type="textLength" operator="lessThanOrEqual" allowBlank="1" showInputMessage="1" showErrorMessage="1" errorTitle="Ошибка" error="Допускается ввод не более 900 символов!" sqref="G67">
      <formula1>900</formula1>
    </dataValidation>
    <dataValidation type="decimal" allowBlank="1" showErrorMessage="1" errorTitle="Ошибка" error="Допускается ввод только действительных чисел!" sqref="G56:G60 G66">
      <formula1>-9.99999999999999E+37</formula1>
      <formula2>9.99999999999999E+37</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E2 G41 E43:E52">
      <formula1>900</formula1>
    </dataValidation>
    <dataValidation type="decimal" allowBlank="1" showErrorMessage="1" errorTitle="Ошибка" error="Допускается ввод только действительных чисел!" sqref="G61 G5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62">
      <formula1>900</formula1>
    </dataValidation>
    <dataValidation type="decimal" allowBlank="1" showErrorMessage="1" errorTitle="Ошибка" error="Введите значение от 0 до 100%" sqref="G4">
      <formula1>0</formula1>
      <formula2>100</formula2>
    </dataValidation>
    <dataValidation type="textLength" operator="lessThanOrEqual" allowBlank="1" showInputMessage="1" showErrorMessage="1" errorTitle="Ошибка" error="Допускается ввод не более 900 символов!" prompt="Введите наименование производственного объекта" sqref="E4">
      <formula1>900</formula1>
    </dataValidation>
    <dataValidation allowBlank="1" showInputMessage="1" showErrorMessage="1" prompt="Для выбора выполните двойной щелчок левой клавиши мыши по соответствующей ячейке." sqref="G37 G39"/>
  </dataValidations>
  <printOptions horizontalCentered="1" verticalCentered="1"/>
  <pageMargins left="0" right="0" top="0" bottom="0" header="0" footer="0.78740157480314965"/>
  <pageSetup paperSize="9" scale="56" fitToHeight="0"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484" hidden="1" customWidth="1"/>
    <col min="3" max="3" width="3.7109375" style="52" customWidth="1"/>
    <col min="4" max="4" width="9.7109375" style="484" customWidth="1"/>
    <col min="5" max="5" width="37.7109375" style="484" customWidth="1"/>
    <col min="6" max="6" width="66.85546875" style="484" customWidth="1"/>
    <col min="7" max="7" width="116" style="484" customWidth="1"/>
    <col min="8" max="8" width="93.42578125" style="490" customWidth="1"/>
    <col min="9" max="17" width="10.5703125" style="484"/>
    <col min="18" max="18" width="10.5703125" style="247"/>
    <col min="19" max="16384" width="10.5703125" style="484"/>
  </cols>
  <sheetData>
    <row r="1" spans="1:21" s="490" customFormat="1" ht="15" hidden="1" customHeight="1" x14ac:dyDescent="0.15">
      <c r="C1" s="235"/>
      <c r="G1" s="490">
        <v>4</v>
      </c>
      <c r="R1" s="248"/>
    </row>
    <row r="2" spans="1:21" s="490" customFormat="1" ht="15" hidden="1" customHeight="1" x14ac:dyDescent="0.15">
      <c r="C2" s="235"/>
      <c r="R2" s="248"/>
    </row>
    <row r="3" spans="1:21" s="490" customFormat="1" ht="15" hidden="1" customHeight="1" x14ac:dyDescent="0.15">
      <c r="C3" s="235"/>
      <c r="R3" s="248"/>
    </row>
    <row r="4" spans="1:21" ht="11.25" customHeight="1" x14ac:dyDescent="0.15">
      <c r="C4" s="86"/>
      <c r="D4" s="486"/>
      <c r="E4" s="486"/>
      <c r="F4" s="486"/>
      <c r="G4" s="486"/>
    </row>
    <row r="5" spans="1:21" x14ac:dyDescent="0.15">
      <c r="C5" s="86"/>
      <c r="D5" s="718" t="s">
        <v>244</v>
      </c>
      <c r="E5" s="718"/>
      <c r="F5" s="718"/>
      <c r="G5" s="718"/>
      <c r="H5" s="237"/>
    </row>
    <row r="6" spans="1:21" ht="15" customHeight="1" x14ac:dyDescent="0.15">
      <c r="C6" s="86"/>
      <c r="D6" s="719" t="str">
        <f>IF(org=0,"Не определено",org)</f>
        <v>ООО "Тюмень Водоканал"</v>
      </c>
      <c r="E6" s="719"/>
      <c r="F6" s="719"/>
      <c r="G6" s="719"/>
      <c r="H6" s="237"/>
    </row>
    <row r="7" spans="1:21" s="607" customFormat="1" x14ac:dyDescent="0.15">
      <c r="D7" s="354"/>
      <c r="E7" s="318"/>
      <c r="F7" s="318"/>
      <c r="G7" s="318"/>
      <c r="U7" s="254"/>
    </row>
    <row r="8" spans="1:21" s="71" customFormat="1" hidden="1" x14ac:dyDescent="0.15">
      <c r="C8" s="134">
        <v>22</v>
      </c>
      <c r="D8" s="720" t="s">
        <v>236</v>
      </c>
      <c r="E8" s="721"/>
      <c r="F8" s="721"/>
      <c r="G8" s="722"/>
      <c r="U8" s="259"/>
    </row>
    <row r="9" spans="1:21" ht="11.25" hidden="1" customHeight="1" x14ac:dyDescent="0.15">
      <c r="D9" s="723" t="s">
        <v>225</v>
      </c>
      <c r="E9" s="723"/>
      <c r="F9" s="723"/>
      <c r="G9" s="724" t="s">
        <v>226</v>
      </c>
    </row>
    <row r="10" spans="1:21" ht="11.25" hidden="1" customHeight="1" x14ac:dyDescent="0.15">
      <c r="A10" s="47" t="s">
        <v>465</v>
      </c>
      <c r="D10" s="618" t="s">
        <v>25</v>
      </c>
      <c r="E10" s="331"/>
      <c r="F10" s="332" t="s">
        <v>215</v>
      </c>
      <c r="G10" s="725"/>
    </row>
    <row r="11" spans="1:21" ht="12" hidden="1" customHeight="1" x14ac:dyDescent="0.15">
      <c r="D11" s="349" t="s">
        <v>26</v>
      </c>
      <c r="E11" s="333">
        <v>2</v>
      </c>
      <c r="F11" s="334">
        <v>3</v>
      </c>
      <c r="G11" s="335">
        <v>4</v>
      </c>
    </row>
    <row r="12" spans="1:21" hidden="1" x14ac:dyDescent="0.15">
      <c r="D12" s="615">
        <v>1</v>
      </c>
      <c r="E12" s="337" t="s">
        <v>245</v>
      </c>
      <c r="F12" s="357" t="str">
        <f>IF(form_up_date="","",form_up_date)</f>
        <v>01.04.2019</v>
      </c>
      <c r="G12" s="359" t="s">
        <v>246</v>
      </c>
    </row>
    <row r="13" spans="1:21" ht="45" hidden="1" x14ac:dyDescent="0.15">
      <c r="D13" s="615" t="s">
        <v>257</v>
      </c>
      <c r="E13" s="337" t="s">
        <v>247</v>
      </c>
      <c r="F13" s="357" t="s">
        <v>1449</v>
      </c>
      <c r="G13" s="338" t="s">
        <v>318</v>
      </c>
    </row>
    <row r="14" spans="1:21" ht="22.5" hidden="1" x14ac:dyDescent="0.15">
      <c r="D14" s="615" t="s">
        <v>258</v>
      </c>
      <c r="E14" s="337" t="s">
        <v>248</v>
      </c>
      <c r="F14" s="357" t="s">
        <v>646</v>
      </c>
      <c r="G14" s="359" t="s">
        <v>249</v>
      </c>
    </row>
    <row r="15" spans="1:21" ht="22.5" hidden="1" x14ac:dyDescent="0.15">
      <c r="D15" s="615" t="s">
        <v>259</v>
      </c>
      <c r="E15" s="337" t="s">
        <v>250</v>
      </c>
      <c r="F15" s="358" t="s">
        <v>251</v>
      </c>
      <c r="G15" s="338"/>
    </row>
    <row r="16" spans="1:21" hidden="1" x14ac:dyDescent="0.15">
      <c r="D16" s="336" t="str">
        <f>D15&amp;".1"</f>
        <v>4.1.1</v>
      </c>
      <c r="E16" s="339" t="s">
        <v>3</v>
      </c>
      <c r="F16" s="357" t="str">
        <f>IF(region_name="","",region_name)</f>
        <v>Тюменская область</v>
      </c>
      <c r="G16" s="359" t="s">
        <v>252</v>
      </c>
    </row>
    <row r="17" spans="4:7" ht="22.5" hidden="1" x14ac:dyDescent="0.15">
      <c r="D17" s="615" t="s">
        <v>260</v>
      </c>
      <c r="E17" s="340" t="s">
        <v>253</v>
      </c>
      <c r="F17" s="357" t="s">
        <v>1442</v>
      </c>
      <c r="G17" s="360" t="s">
        <v>254</v>
      </c>
    </row>
    <row r="18" spans="4:7" ht="56.25" hidden="1" x14ac:dyDescent="0.15">
      <c r="D18" s="615" t="s">
        <v>261</v>
      </c>
      <c r="E18" s="341" t="s">
        <v>255</v>
      </c>
      <c r="F18" s="357" t="s">
        <v>1450</v>
      </c>
      <c r="G18" s="348" t="s">
        <v>317</v>
      </c>
    </row>
    <row r="19" spans="4:7" hidden="1" x14ac:dyDescent="0.15">
      <c r="D19" s="342"/>
      <c r="E19" s="343"/>
      <c r="F19" s="344"/>
      <c r="G19" s="345"/>
    </row>
    <row r="20" spans="4:7" x14ac:dyDescent="0.15">
      <c r="D20" s="346"/>
      <c r="E20" s="717" t="s">
        <v>256</v>
      </c>
      <c r="F20" s="717"/>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5"/>
  <dimension ref="A1:CE23"/>
  <sheetViews>
    <sheetView showGridLines="0" topLeftCell="C4" zoomScaleNormal="100" workbookViewId="0">
      <selection activeCell="E12" sqref="E12:R12"/>
    </sheetView>
  </sheetViews>
  <sheetFormatPr defaultColWidth="9.140625" defaultRowHeight="11.25" x14ac:dyDescent="0.15"/>
  <cols>
    <col min="1" max="1" width="14.7109375" style="404" hidden="1" customWidth="1"/>
    <col min="2" max="2" width="17" style="47" hidden="1" customWidth="1"/>
    <col min="3" max="3" width="3.7109375" style="33" customWidth="1"/>
    <col min="4" max="6" width="7.7109375" style="33" customWidth="1"/>
    <col min="7" max="7" width="29.7109375" style="33" customWidth="1"/>
    <col min="8" max="8" width="3.7109375" style="33" customWidth="1"/>
    <col min="9" max="9" width="5.42578125" style="33" customWidth="1"/>
    <col min="10" max="10" width="24.5703125" style="33" bestFit="1" customWidth="1"/>
    <col min="11" max="11" width="24.42578125" style="33" customWidth="1"/>
    <col min="12" max="12" width="3.7109375" style="33" customWidth="1"/>
    <col min="13" max="13" width="6.28515625" style="33" bestFit="1" customWidth="1"/>
    <col min="14" max="14" width="25.85546875" style="33" customWidth="1"/>
    <col min="15" max="18" width="18.7109375" style="33" customWidth="1"/>
    <col min="19" max="19" width="93.42578125" style="33" customWidth="1"/>
    <col min="20" max="20" width="10.5703125" style="33" customWidth="1"/>
    <col min="21" max="22" width="10.5703125" style="497" customWidth="1"/>
    <col min="23" max="23" width="10.5703125" style="405" customWidth="1"/>
    <col min="24" max="27" width="10.5703125" style="47" customWidth="1"/>
    <col min="28" max="16384" width="9.140625" style="33"/>
  </cols>
  <sheetData>
    <row r="1" spans="1:83" hidden="1" x14ac:dyDescent="0.15"/>
    <row r="2" spans="1:83" hidden="1" x14ac:dyDescent="0.15"/>
    <row r="3" spans="1:83" hidden="1" x14ac:dyDescent="0.15"/>
    <row r="4" spans="1:83" ht="3" customHeight="1" x14ac:dyDescent="0.15">
      <c r="C4" s="87"/>
      <c r="D4" s="87"/>
      <c r="E4" s="87"/>
      <c r="F4" s="87"/>
      <c r="G4" s="87"/>
      <c r="H4" s="87"/>
      <c r="I4" s="87"/>
      <c r="J4" s="87"/>
      <c r="K4" s="88"/>
      <c r="L4" s="88"/>
      <c r="M4" s="88"/>
    </row>
    <row r="5" spans="1:83" ht="26.1" customHeight="1" x14ac:dyDescent="0.15">
      <c r="C5" s="87"/>
      <c r="D5" s="736" t="s">
        <v>453</v>
      </c>
      <c r="E5" s="737"/>
      <c r="F5" s="737"/>
      <c r="G5" s="737"/>
      <c r="H5" s="737"/>
      <c r="I5" s="737"/>
      <c r="J5" s="737"/>
      <c r="K5" s="738"/>
      <c r="L5" s="406"/>
      <c r="M5" s="406"/>
    </row>
    <row r="6" spans="1:83" ht="3" customHeight="1" x14ac:dyDescent="0.15">
      <c r="C6" s="87"/>
      <c r="D6" s="87"/>
      <c r="E6" s="87"/>
      <c r="F6" s="87"/>
      <c r="G6" s="385"/>
      <c r="H6" s="385"/>
      <c r="I6" s="385"/>
      <c r="J6" s="385"/>
      <c r="K6" s="407"/>
      <c r="L6" s="407"/>
      <c r="M6" s="407"/>
    </row>
    <row r="7" spans="1:83" ht="18.75" x14ac:dyDescent="0.15">
      <c r="D7" s="676" t="s">
        <v>225</v>
      </c>
      <c r="E7" s="676"/>
      <c r="F7" s="676"/>
      <c r="G7" s="676"/>
      <c r="H7" s="676"/>
      <c r="I7" s="676"/>
      <c r="J7" s="676"/>
      <c r="K7" s="676"/>
      <c r="L7" s="676"/>
      <c r="M7" s="676"/>
      <c r="N7" s="676"/>
      <c r="O7" s="676"/>
      <c r="P7" s="676"/>
      <c r="Q7" s="676"/>
      <c r="R7" s="676"/>
      <c r="S7" s="676" t="s">
        <v>226</v>
      </c>
      <c r="T7" s="468"/>
    </row>
    <row r="8" spans="1:83" ht="46.5" customHeight="1" x14ac:dyDescent="0.15">
      <c r="D8" s="487" t="s">
        <v>25</v>
      </c>
      <c r="E8" s="676" t="s">
        <v>25</v>
      </c>
      <c r="F8" s="676"/>
      <c r="G8" s="487" t="s">
        <v>243</v>
      </c>
      <c r="H8" s="676" t="s">
        <v>25</v>
      </c>
      <c r="I8" s="676"/>
      <c r="J8" s="487" t="s">
        <v>334</v>
      </c>
      <c r="K8" s="487" t="s">
        <v>354</v>
      </c>
      <c r="L8" s="676" t="s">
        <v>25</v>
      </c>
      <c r="M8" s="676"/>
      <c r="N8" s="487" t="s">
        <v>355</v>
      </c>
      <c r="O8" s="487" t="s">
        <v>356</v>
      </c>
      <c r="P8" s="487" t="s">
        <v>357</v>
      </c>
      <c r="Q8" s="487" t="s">
        <v>466</v>
      </c>
      <c r="R8" s="487" t="s">
        <v>358</v>
      </c>
      <c r="S8" s="676"/>
      <c r="T8" s="468"/>
    </row>
    <row r="9" spans="1:83" ht="10.5" customHeight="1" x14ac:dyDescent="0.15">
      <c r="D9" s="89" t="s">
        <v>26</v>
      </c>
      <c r="E9" s="89"/>
      <c r="F9" s="89" t="s">
        <v>0</v>
      </c>
      <c r="G9" s="89" t="s">
        <v>1</v>
      </c>
      <c r="H9" s="89"/>
      <c r="I9" s="89" t="s">
        <v>2</v>
      </c>
      <c r="J9" s="89" t="s">
        <v>12</v>
      </c>
      <c r="K9" s="89" t="s">
        <v>13</v>
      </c>
      <c r="L9" s="89"/>
      <c r="M9" s="89" t="s">
        <v>31</v>
      </c>
      <c r="N9" s="89" t="s">
        <v>32</v>
      </c>
      <c r="O9" s="89" t="s">
        <v>349</v>
      </c>
      <c r="P9" s="89" t="s">
        <v>350</v>
      </c>
      <c r="Q9" s="89" t="s">
        <v>351</v>
      </c>
      <c r="R9" s="89" t="s">
        <v>352</v>
      </c>
      <c r="S9" s="89"/>
      <c r="T9" s="468"/>
    </row>
    <row r="10" spans="1:83" s="87" customFormat="1" ht="18.75" hidden="1" x14ac:dyDescent="0.15">
      <c r="A10" s="409"/>
      <c r="B10" s="14"/>
      <c r="D10" s="346"/>
      <c r="E10" s="346"/>
      <c r="F10" s="346"/>
      <c r="Q10" s="410"/>
      <c r="R10" s="411"/>
      <c r="T10" s="469"/>
      <c r="U10" s="570"/>
      <c r="V10" s="570"/>
      <c r="W10" s="412"/>
      <c r="X10" s="14"/>
      <c r="Y10" s="14"/>
      <c r="Z10" s="14"/>
      <c r="AA10" s="14"/>
    </row>
    <row r="11" spans="1:83" s="402" customFormat="1" ht="18.75" hidden="1" x14ac:dyDescent="0.15">
      <c r="A11" s="413"/>
      <c r="B11" s="403"/>
      <c r="D11" s="414" t="s">
        <v>242</v>
      </c>
      <c r="E11" s="415"/>
      <c r="F11" s="415"/>
      <c r="G11" s="415"/>
      <c r="H11" s="415"/>
      <c r="I11" s="415"/>
      <c r="J11" s="415"/>
      <c r="K11" s="415"/>
      <c r="L11" s="415"/>
      <c r="M11" s="415"/>
      <c r="N11" s="415"/>
      <c r="O11" s="415"/>
      <c r="P11" s="415"/>
      <c r="Q11" s="415"/>
      <c r="R11" s="415"/>
      <c r="T11" s="468"/>
      <c r="U11" s="497"/>
      <c r="V11" s="497"/>
      <c r="W11" s="416"/>
      <c r="X11" s="403"/>
      <c r="Y11" s="403"/>
      <c r="Z11" s="403"/>
      <c r="AA11" s="403"/>
    </row>
    <row r="12" spans="1:83" s="71" customFormat="1" ht="90" hidden="1" customHeight="1" x14ac:dyDescent="0.15">
      <c r="A12" s="548">
        <v>22</v>
      </c>
      <c r="B12" s="472"/>
      <c r="C12" s="472"/>
      <c r="D12" s="735" t="s">
        <v>26</v>
      </c>
      <c r="E12" s="739" t="s">
        <v>1448</v>
      </c>
      <c r="F12" s="740"/>
      <c r="G12" s="740"/>
      <c r="H12" s="740"/>
      <c r="I12" s="740"/>
      <c r="J12" s="740"/>
      <c r="K12" s="740"/>
      <c r="L12" s="740"/>
      <c r="M12" s="740"/>
      <c r="N12" s="740"/>
      <c r="O12" s="740"/>
      <c r="P12" s="740"/>
      <c r="Q12" s="740"/>
      <c r="R12" s="741"/>
      <c r="S12" s="627"/>
      <c r="T12" s="482"/>
      <c r="U12" s="482"/>
      <c r="V12" s="482"/>
      <c r="W12" s="481"/>
      <c r="X12" s="481"/>
      <c r="Y12" s="481"/>
      <c r="Z12" s="481"/>
      <c r="AA12" s="476"/>
      <c r="AB12" s="477"/>
      <c r="AC12" s="742"/>
      <c r="AD12" s="478"/>
      <c r="AE12" s="479" t="s">
        <v>141</v>
      </c>
      <c r="AF12" s="479"/>
      <c r="AG12" s="480" t="s">
        <v>455</v>
      </c>
      <c r="AH12" s="483">
        <v>3</v>
      </c>
      <c r="AI12" s="482"/>
      <c r="AJ12" s="482"/>
      <c r="AK12" s="482"/>
      <c r="AL12" s="482"/>
      <c r="AM12" s="482"/>
      <c r="AN12" s="482"/>
      <c r="AO12" s="482"/>
      <c r="AP12" s="482"/>
      <c r="AQ12" s="482"/>
      <c r="AR12" s="482"/>
      <c r="AS12" s="482"/>
      <c r="AT12" s="482"/>
      <c r="AU12" s="482"/>
      <c r="AV12" s="482"/>
      <c r="AW12" s="482"/>
      <c r="AX12" s="482"/>
      <c r="AY12" s="482"/>
      <c r="AZ12" s="482"/>
      <c r="BA12" s="482"/>
      <c r="BB12" s="482"/>
      <c r="BC12" s="482"/>
      <c r="BD12" s="482"/>
      <c r="BE12" s="482"/>
      <c r="BF12" s="482"/>
      <c r="BG12" s="482"/>
      <c r="BH12" s="482"/>
      <c r="BI12" s="482"/>
      <c r="BJ12" s="482"/>
      <c r="BK12" s="482"/>
      <c r="BL12" s="482"/>
      <c r="BM12" s="482"/>
      <c r="BN12" s="482"/>
      <c r="BO12" s="482"/>
      <c r="BP12" s="482"/>
      <c r="BQ12" s="482"/>
      <c r="BR12" s="482"/>
      <c r="BS12" s="482"/>
      <c r="BT12" s="482"/>
      <c r="BU12" s="482"/>
      <c r="BV12" s="481"/>
      <c r="BW12" s="481"/>
      <c r="BX12" s="481"/>
      <c r="BY12" s="481"/>
      <c r="BZ12" s="481"/>
      <c r="CA12" s="481"/>
      <c r="CB12" s="481"/>
      <c r="CC12" s="481"/>
      <c r="CD12" s="481"/>
      <c r="CE12" s="481"/>
    </row>
    <row r="13" spans="1:83" s="71" customFormat="1" ht="22.5" hidden="1" x14ac:dyDescent="0.15">
      <c r="A13" s="443"/>
      <c r="B13" s="490"/>
      <c r="C13" s="485"/>
      <c r="D13" s="735"/>
      <c r="E13" s="743" t="s">
        <v>460</v>
      </c>
      <c r="F13" s="743"/>
      <c r="G13" s="743"/>
      <c r="H13" s="743"/>
      <c r="I13" s="743"/>
      <c r="J13" s="743"/>
      <c r="K13" s="743"/>
      <c r="L13" s="743"/>
      <c r="M13" s="743"/>
      <c r="N13" s="743"/>
      <c r="O13" s="743"/>
      <c r="P13" s="743"/>
      <c r="Q13" s="8">
        <f>SUMIF(T14:T15,"i",Q14:Q15)</f>
        <v>0</v>
      </c>
      <c r="R13" s="549"/>
      <c r="S13" s="621" t="s">
        <v>461</v>
      </c>
      <c r="T13" s="260" t="s">
        <v>363</v>
      </c>
      <c r="U13" s="744">
        <v>1</v>
      </c>
      <c r="V13" s="744" t="str">
        <f>INDEX(List01_flag_index_1,1,MATCH(A12,List01_NumberColumns,0))</f>
        <v>отсутствует</v>
      </c>
      <c r="W13" s="490"/>
      <c r="X13" s="490"/>
      <c r="Y13" s="490"/>
      <c r="Z13" s="490"/>
      <c r="AA13" s="496"/>
      <c r="AB13" s="490"/>
      <c r="AC13" s="742"/>
      <c r="AD13" s="478"/>
      <c r="AE13" s="490"/>
      <c r="AF13" s="490"/>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6"/>
      <c r="BJ13" s="496"/>
      <c r="BK13" s="496"/>
      <c r="BL13" s="496"/>
      <c r="BM13" s="496"/>
      <c r="BN13" s="496"/>
      <c r="BO13" s="496"/>
      <c r="BP13" s="496"/>
      <c r="BQ13" s="496"/>
      <c r="BR13" s="496"/>
      <c r="BS13" s="496"/>
      <c r="BT13" s="496"/>
      <c r="BU13" s="496"/>
      <c r="BV13" s="490"/>
      <c r="BW13" s="490"/>
      <c r="BX13" s="490"/>
      <c r="BY13" s="490"/>
      <c r="BZ13" s="490"/>
      <c r="CA13" s="490"/>
      <c r="CB13" s="490"/>
      <c r="CC13" s="490"/>
      <c r="CD13" s="490"/>
      <c r="CE13" s="490"/>
    </row>
    <row r="14" spans="1:83" s="71" customFormat="1" ht="11.25" hidden="1" customHeight="1" x14ac:dyDescent="0.15">
      <c r="A14" s="619"/>
      <c r="B14" s="496"/>
      <c r="C14" s="496"/>
      <c r="D14" s="735"/>
      <c r="E14" s="551"/>
      <c r="F14" s="551">
        <v>0</v>
      </c>
      <c r="G14" s="551"/>
      <c r="H14" s="551"/>
      <c r="I14" s="551"/>
      <c r="J14" s="551"/>
      <c r="K14" s="551"/>
      <c r="L14" s="551"/>
      <c r="M14" s="551"/>
      <c r="N14" s="551"/>
      <c r="O14" s="551"/>
      <c r="P14" s="551"/>
      <c r="Q14" s="551"/>
      <c r="R14" s="551"/>
      <c r="S14" s="580"/>
      <c r="T14" s="496"/>
      <c r="U14" s="744"/>
      <c r="V14" s="744"/>
      <c r="W14" s="496"/>
      <c r="X14" s="496"/>
      <c r="Y14" s="496"/>
      <c r="Z14" s="496"/>
      <c r="AA14" s="496"/>
      <c r="AB14" s="490"/>
      <c r="AC14" s="742"/>
      <c r="AD14" s="478"/>
      <c r="AE14" s="490"/>
      <c r="AF14" s="490"/>
      <c r="AG14" s="496"/>
      <c r="AH14" s="496"/>
      <c r="AI14" s="496"/>
      <c r="AJ14" s="496"/>
      <c r="AK14" s="496"/>
      <c r="AL14" s="496"/>
      <c r="AM14" s="496"/>
      <c r="AN14" s="496"/>
      <c r="AO14" s="496"/>
      <c r="AP14" s="496"/>
      <c r="AQ14" s="496"/>
      <c r="AR14" s="496"/>
      <c r="AS14" s="496"/>
      <c r="AT14" s="496"/>
      <c r="AU14" s="496"/>
      <c r="AV14" s="496"/>
      <c r="AW14" s="496"/>
      <c r="AX14" s="496"/>
      <c r="AY14" s="496"/>
      <c r="AZ14" s="496"/>
      <c r="BA14" s="496"/>
      <c r="BB14" s="496"/>
      <c r="BC14" s="496"/>
      <c r="BD14" s="496"/>
      <c r="BE14" s="496"/>
      <c r="BF14" s="496"/>
      <c r="BG14" s="496"/>
      <c r="BH14" s="496"/>
      <c r="BI14" s="496"/>
      <c r="BJ14" s="496"/>
      <c r="BK14" s="496"/>
      <c r="BL14" s="496"/>
      <c r="BM14" s="496"/>
      <c r="BN14" s="496"/>
      <c r="BO14" s="496"/>
      <c r="BP14" s="496"/>
      <c r="BQ14" s="496"/>
      <c r="BR14" s="496"/>
      <c r="BS14" s="496"/>
      <c r="BT14" s="496"/>
      <c r="BU14" s="496"/>
      <c r="BV14" s="496"/>
      <c r="BW14" s="496"/>
      <c r="BX14" s="496"/>
      <c r="BY14" s="496"/>
      <c r="BZ14" s="496"/>
      <c r="CA14" s="496"/>
      <c r="CB14" s="496"/>
      <c r="CC14" s="496"/>
      <c r="CD14" s="496"/>
      <c r="CE14" s="496"/>
    </row>
    <row r="15" spans="1:83" s="71" customFormat="1" hidden="1" x14ac:dyDescent="0.15">
      <c r="A15" s="443"/>
      <c r="B15" s="490"/>
      <c r="C15" s="485"/>
      <c r="D15" s="735"/>
      <c r="E15" s="552" t="s">
        <v>141</v>
      </c>
      <c r="F15" s="553" t="s">
        <v>141</v>
      </c>
      <c r="G15" s="553" t="s">
        <v>141</v>
      </c>
      <c r="H15" s="554" t="s">
        <v>141</v>
      </c>
      <c r="I15" s="554"/>
      <c r="J15" s="554"/>
      <c r="K15" s="554"/>
      <c r="L15" s="554"/>
      <c r="M15" s="554"/>
      <c r="N15" s="554"/>
      <c r="O15" s="554"/>
      <c r="P15" s="554"/>
      <c r="Q15" s="554"/>
      <c r="R15" s="555"/>
      <c r="S15" s="581"/>
      <c r="T15" s="496"/>
      <c r="U15" s="744"/>
      <c r="V15" s="744"/>
      <c r="W15" s="490"/>
      <c r="X15" s="490"/>
      <c r="Y15" s="490"/>
      <c r="Z15" s="490"/>
      <c r="AA15" s="496"/>
      <c r="AB15" s="490"/>
      <c r="AC15" s="742"/>
      <c r="AD15" s="478"/>
      <c r="AE15" s="490"/>
      <c r="AF15" s="490"/>
      <c r="AG15" s="496"/>
      <c r="AH15" s="496"/>
      <c r="AI15" s="496"/>
      <c r="AJ15" s="496"/>
      <c r="AK15" s="496"/>
      <c r="AL15" s="496"/>
      <c r="AM15" s="496"/>
      <c r="AN15" s="496"/>
      <c r="AO15" s="496"/>
      <c r="AP15" s="496"/>
      <c r="AQ15" s="496"/>
      <c r="AR15" s="496"/>
      <c r="AS15" s="496"/>
      <c r="AT15" s="496"/>
      <c r="AU15" s="496"/>
      <c r="AV15" s="496"/>
      <c r="AW15" s="496"/>
      <c r="AX15" s="496"/>
      <c r="AY15" s="496"/>
      <c r="AZ15" s="496"/>
      <c r="BA15" s="496"/>
      <c r="BB15" s="496"/>
      <c r="BC15" s="496"/>
      <c r="BD15" s="496"/>
      <c r="BE15" s="496"/>
      <c r="BF15" s="496"/>
      <c r="BG15" s="496"/>
      <c r="BH15" s="496"/>
      <c r="BI15" s="496"/>
      <c r="BJ15" s="496"/>
      <c r="BK15" s="496"/>
      <c r="BL15" s="496"/>
      <c r="BM15" s="496"/>
      <c r="BN15" s="496"/>
      <c r="BO15" s="496"/>
      <c r="BP15" s="496"/>
      <c r="BQ15" s="496"/>
      <c r="BR15" s="496"/>
      <c r="BS15" s="496"/>
      <c r="BT15" s="496"/>
      <c r="BU15" s="496"/>
      <c r="BV15" s="490"/>
      <c r="BW15" s="490"/>
      <c r="BX15" s="490"/>
      <c r="BY15" s="490"/>
      <c r="BZ15" s="490"/>
      <c r="CA15" s="490"/>
      <c r="CB15" s="490"/>
      <c r="CC15" s="490"/>
      <c r="CD15" s="490"/>
      <c r="CE15" s="490"/>
    </row>
    <row r="16" spans="1:83" s="71" customFormat="1" ht="22.5" hidden="1" x14ac:dyDescent="0.15">
      <c r="A16" s="443"/>
      <c r="B16" s="490"/>
      <c r="C16" s="485"/>
      <c r="D16" s="735"/>
      <c r="E16" s="743" t="s">
        <v>459</v>
      </c>
      <c r="F16" s="743"/>
      <c r="G16" s="743"/>
      <c r="H16" s="743"/>
      <c r="I16" s="743"/>
      <c r="J16" s="743"/>
      <c r="K16" s="743"/>
      <c r="L16" s="743"/>
      <c r="M16" s="743"/>
      <c r="N16" s="743"/>
      <c r="O16" s="743"/>
      <c r="P16" s="743"/>
      <c r="Q16" s="8">
        <f>SUMIF(T17:T18,"i",Q17:Q18)</f>
        <v>0</v>
      </c>
      <c r="R16" s="549"/>
      <c r="S16" s="621" t="s">
        <v>461</v>
      </c>
      <c r="T16" s="260" t="s">
        <v>363</v>
      </c>
      <c r="U16" s="744">
        <v>2</v>
      </c>
      <c r="V16" s="744" t="str">
        <f>INDEX(List01_flag_index_2,1,MATCH(A12,List01_NumberColumns,0))</f>
        <v>отсутствует</v>
      </c>
      <c r="W16" s="490"/>
      <c r="X16" s="490"/>
      <c r="Y16" s="490"/>
      <c r="Z16" s="490"/>
      <c r="AA16" s="496"/>
      <c r="AB16" s="490"/>
      <c r="AC16" s="742"/>
      <c r="AD16" s="478"/>
      <c r="AE16" s="490"/>
      <c r="AF16" s="490"/>
      <c r="AG16" s="496"/>
      <c r="AH16" s="496"/>
      <c r="AI16" s="496"/>
      <c r="AJ16" s="496"/>
      <c r="AK16" s="496"/>
      <c r="AL16" s="496"/>
      <c r="AM16" s="496"/>
      <c r="AN16" s="496"/>
      <c r="AO16" s="496"/>
      <c r="AP16" s="496"/>
      <c r="AQ16" s="496"/>
      <c r="AR16" s="496"/>
      <c r="AS16" s="496"/>
      <c r="AT16" s="496"/>
      <c r="AU16" s="496"/>
      <c r="AV16" s="496"/>
      <c r="AW16" s="496"/>
      <c r="AX16" s="496"/>
      <c r="AY16" s="496"/>
      <c r="AZ16" s="496"/>
      <c r="BA16" s="496"/>
      <c r="BB16" s="496"/>
      <c r="BC16" s="496"/>
      <c r="BD16" s="496"/>
      <c r="BE16" s="496"/>
      <c r="BF16" s="496"/>
      <c r="BG16" s="496"/>
      <c r="BH16" s="496"/>
      <c r="BI16" s="496"/>
      <c r="BJ16" s="496"/>
      <c r="BK16" s="496"/>
      <c r="BL16" s="496"/>
      <c r="BM16" s="496"/>
      <c r="BN16" s="496"/>
      <c r="BO16" s="496"/>
      <c r="BP16" s="496"/>
      <c r="BQ16" s="496"/>
      <c r="BR16" s="496"/>
      <c r="BS16" s="496"/>
      <c r="BT16" s="496"/>
      <c r="BU16" s="496"/>
      <c r="BV16" s="490"/>
      <c r="BW16" s="490"/>
      <c r="BX16" s="490"/>
      <c r="BY16" s="490"/>
      <c r="BZ16" s="490"/>
      <c r="CA16" s="490"/>
      <c r="CB16" s="490"/>
      <c r="CC16" s="490"/>
      <c r="CD16" s="490"/>
      <c r="CE16" s="490"/>
    </row>
    <row r="17" spans="1:83" s="71" customFormat="1" ht="11.25" hidden="1" customHeight="1" x14ac:dyDescent="0.15">
      <c r="A17" s="619"/>
      <c r="B17" s="496"/>
      <c r="C17" s="496"/>
      <c r="D17" s="735"/>
      <c r="E17" s="551"/>
      <c r="F17" s="551">
        <v>0</v>
      </c>
      <c r="G17" s="551"/>
      <c r="H17" s="551"/>
      <c r="I17" s="551"/>
      <c r="J17" s="551"/>
      <c r="K17" s="551"/>
      <c r="L17" s="551"/>
      <c r="M17" s="551"/>
      <c r="N17" s="551"/>
      <c r="O17" s="551"/>
      <c r="P17" s="551"/>
      <c r="Q17" s="551"/>
      <c r="R17" s="551"/>
      <c r="S17" s="580"/>
      <c r="T17" s="496"/>
      <c r="U17" s="744"/>
      <c r="V17" s="744"/>
      <c r="W17" s="496"/>
      <c r="X17" s="496"/>
      <c r="Y17" s="496"/>
      <c r="Z17" s="496"/>
      <c r="AA17" s="496"/>
      <c r="AB17" s="490"/>
      <c r="AC17" s="742"/>
      <c r="AD17" s="478"/>
      <c r="AE17" s="490"/>
      <c r="AF17" s="490"/>
      <c r="AG17" s="496"/>
      <c r="AH17" s="496"/>
      <c r="AI17" s="496"/>
      <c r="AJ17" s="496"/>
      <c r="AK17" s="496"/>
      <c r="AL17" s="496"/>
      <c r="AM17" s="496"/>
      <c r="AN17" s="496"/>
      <c r="AO17" s="496"/>
      <c r="AP17" s="496"/>
      <c r="AQ17" s="496"/>
      <c r="AR17" s="496"/>
      <c r="AS17" s="496"/>
      <c r="AT17" s="496"/>
      <c r="AU17" s="496"/>
      <c r="AV17" s="496"/>
      <c r="AW17" s="496"/>
      <c r="AX17" s="496"/>
      <c r="AY17" s="496"/>
      <c r="AZ17" s="496"/>
      <c r="BA17" s="496"/>
      <c r="BB17" s="496"/>
      <c r="BC17" s="496"/>
      <c r="BD17" s="496"/>
      <c r="BE17" s="496"/>
      <c r="BF17" s="496"/>
      <c r="BG17" s="496"/>
      <c r="BH17" s="496"/>
      <c r="BI17" s="496"/>
      <c r="BJ17" s="496"/>
      <c r="BK17" s="496"/>
      <c r="BL17" s="496"/>
      <c r="BM17" s="496"/>
      <c r="BN17" s="496"/>
      <c r="BO17" s="496"/>
      <c r="BP17" s="496"/>
      <c r="BQ17" s="496"/>
      <c r="BR17" s="496"/>
      <c r="BS17" s="496"/>
      <c r="BT17" s="496"/>
      <c r="BU17" s="496"/>
      <c r="BV17" s="496"/>
      <c r="BW17" s="496"/>
      <c r="BX17" s="496"/>
      <c r="BY17" s="496"/>
      <c r="BZ17" s="496"/>
      <c r="CA17" s="496"/>
      <c r="CB17" s="496"/>
      <c r="CC17" s="496"/>
      <c r="CD17" s="496"/>
      <c r="CE17" s="496"/>
    </row>
    <row r="18" spans="1:83" s="71" customFormat="1" hidden="1" x14ac:dyDescent="0.15">
      <c r="A18" s="443"/>
      <c r="B18" s="490"/>
      <c r="C18" s="485"/>
      <c r="D18" s="735"/>
      <c r="E18" s="552" t="s">
        <v>141</v>
      </c>
      <c r="F18" s="553" t="s">
        <v>141</v>
      </c>
      <c r="G18" s="553" t="s">
        <v>141</v>
      </c>
      <c r="H18" s="554" t="s">
        <v>141</v>
      </c>
      <c r="I18" s="554"/>
      <c r="J18" s="554"/>
      <c r="K18" s="554"/>
      <c r="L18" s="554"/>
      <c r="M18" s="554"/>
      <c r="N18" s="554"/>
      <c r="O18" s="554"/>
      <c r="P18" s="554"/>
      <c r="Q18" s="554"/>
      <c r="R18" s="555"/>
      <c r="S18" s="581"/>
      <c r="T18" s="496"/>
      <c r="U18" s="744"/>
      <c r="V18" s="744"/>
      <c r="W18" s="490"/>
      <c r="X18" s="490"/>
      <c r="Y18" s="490"/>
      <c r="Z18" s="490"/>
      <c r="AA18" s="496"/>
      <c r="AB18" s="490"/>
      <c r="AC18" s="742"/>
      <c r="AD18" s="478"/>
      <c r="AE18" s="490"/>
      <c r="AF18" s="490"/>
      <c r="AG18" s="496"/>
      <c r="AH18" s="496"/>
      <c r="AI18" s="496"/>
      <c r="AJ18" s="496"/>
      <c r="AK18" s="496"/>
      <c r="AL18" s="496"/>
      <c r="AM18" s="496"/>
      <c r="AN18" s="496"/>
      <c r="AO18" s="496"/>
      <c r="AP18" s="496"/>
      <c r="AQ18" s="496"/>
      <c r="AR18" s="496"/>
      <c r="AS18" s="496"/>
      <c r="AT18" s="496"/>
      <c r="AU18" s="496"/>
      <c r="AV18" s="496"/>
      <c r="AW18" s="496"/>
      <c r="AX18" s="496"/>
      <c r="AY18" s="496"/>
      <c r="AZ18" s="496"/>
      <c r="BA18" s="496"/>
      <c r="BB18" s="496"/>
      <c r="BC18" s="496"/>
      <c r="BD18" s="496"/>
      <c r="BE18" s="496"/>
      <c r="BF18" s="496"/>
      <c r="BG18" s="496"/>
      <c r="BH18" s="496"/>
      <c r="BI18" s="496"/>
      <c r="BJ18" s="496"/>
      <c r="BK18" s="496"/>
      <c r="BL18" s="496"/>
      <c r="BM18" s="496"/>
      <c r="BN18" s="496"/>
      <c r="BO18" s="496"/>
      <c r="BP18" s="496"/>
      <c r="BQ18" s="496"/>
      <c r="BR18" s="496"/>
      <c r="BS18" s="496"/>
      <c r="BT18" s="496"/>
      <c r="BU18" s="496"/>
      <c r="BV18" s="490"/>
      <c r="BW18" s="490"/>
      <c r="BX18" s="490"/>
      <c r="BY18" s="490"/>
      <c r="BZ18" s="490"/>
      <c r="CA18" s="490"/>
      <c r="CB18" s="490"/>
      <c r="CC18" s="490"/>
      <c r="CD18" s="490"/>
      <c r="CE18" s="490"/>
    </row>
    <row r="19" spans="1:83" ht="18.75" hidden="1" x14ac:dyDescent="0.15">
      <c r="D19" s="417"/>
      <c r="E19" s="1"/>
      <c r="F19" s="1"/>
      <c r="G19" s="1"/>
      <c r="H19" s="1"/>
      <c r="I19" s="1"/>
      <c r="J19" s="1"/>
      <c r="K19" s="1"/>
      <c r="L19" s="1"/>
      <c r="M19" s="1"/>
      <c r="N19" s="1"/>
      <c r="O19" s="1"/>
      <c r="P19" s="1"/>
      <c r="Q19" s="1"/>
      <c r="R19" s="1"/>
      <c r="S19" s="418"/>
      <c r="T19" s="468"/>
    </row>
    <row r="20" spans="1:83" hidden="1" x14ac:dyDescent="0.15"/>
    <row r="21" spans="1:83" x14ac:dyDescent="0.15">
      <c r="D21" s="419"/>
      <c r="E21" s="419"/>
      <c r="F21" s="419"/>
      <c r="G21" s="420"/>
    </row>
    <row r="23" spans="1:83" x14ac:dyDescent="0.15">
      <c r="D23" s="421"/>
      <c r="E23" s="730"/>
      <c r="F23" s="730"/>
      <c r="G23" s="730"/>
      <c r="H23" s="730"/>
      <c r="I23" s="730"/>
      <c r="J23" s="730"/>
      <c r="K23" s="730"/>
      <c r="L23" s="730"/>
      <c r="M23" s="730"/>
      <c r="N23" s="730"/>
      <c r="O23" s="730"/>
      <c r="P23" s="730"/>
      <c r="Q23" s="730"/>
      <c r="R23" s="730"/>
    </row>
  </sheetData>
  <sheetProtection password="FA9C" sheet="1" objects="1" scenarios="1" formatColumns="0" formatRows="0"/>
  <mergeCells count="16">
    <mergeCell ref="AC12:AC18"/>
    <mergeCell ref="E13:P13"/>
    <mergeCell ref="U13:U15"/>
    <mergeCell ref="V13:V15"/>
    <mergeCell ref="E16:P16"/>
    <mergeCell ref="U16:U18"/>
    <mergeCell ref="V16:V18"/>
    <mergeCell ref="D5:K5"/>
    <mergeCell ref="E23:R23"/>
    <mergeCell ref="S7:S8"/>
    <mergeCell ref="D7:R7"/>
    <mergeCell ref="E8:F8"/>
    <mergeCell ref="H8:I8"/>
    <mergeCell ref="L8:M8"/>
    <mergeCell ref="D12:D18"/>
    <mergeCell ref="E12:R12"/>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484" hidden="1" customWidth="1"/>
    <col min="3" max="3" width="3.7109375" style="52" customWidth="1"/>
    <col min="4" max="4" width="9.7109375" style="484" customWidth="1"/>
    <col min="5" max="5" width="37.7109375" style="484" customWidth="1"/>
    <col min="6" max="6" width="66.85546875" style="484" customWidth="1"/>
    <col min="7" max="7" width="116" style="484" customWidth="1"/>
    <col min="8" max="8" width="93.42578125" style="490" customWidth="1"/>
    <col min="9" max="17" width="10.5703125" style="484"/>
    <col min="18" max="18" width="10.5703125" style="247"/>
    <col min="19" max="16384" width="10.5703125" style="484"/>
  </cols>
  <sheetData>
    <row r="1" spans="1:21" s="490" customFormat="1" ht="15" hidden="1" customHeight="1" x14ac:dyDescent="0.15">
      <c r="C1" s="235"/>
      <c r="G1" s="490">
        <v>4</v>
      </c>
      <c r="R1" s="248"/>
    </row>
    <row r="2" spans="1:21" s="490" customFormat="1" ht="15" hidden="1" customHeight="1" x14ac:dyDescent="0.15">
      <c r="C2" s="235"/>
      <c r="R2" s="248"/>
    </row>
    <row r="3" spans="1:21" s="490" customFormat="1" ht="15" hidden="1" customHeight="1" x14ac:dyDescent="0.15">
      <c r="C3" s="235"/>
      <c r="R3" s="248"/>
    </row>
    <row r="4" spans="1:21" ht="11.25" customHeight="1" x14ac:dyDescent="0.15">
      <c r="C4" s="86"/>
      <c r="D4" s="486"/>
      <c r="E4" s="486"/>
      <c r="F4" s="486"/>
      <c r="G4" s="486"/>
    </row>
    <row r="5" spans="1:21" x14ac:dyDescent="0.15">
      <c r="C5" s="86"/>
      <c r="D5" s="718" t="s">
        <v>244</v>
      </c>
      <c r="E5" s="718"/>
      <c r="F5" s="718"/>
      <c r="G5" s="718"/>
      <c r="H5" s="237"/>
    </row>
    <row r="6" spans="1:21" ht="15" customHeight="1" x14ac:dyDescent="0.15">
      <c r="C6" s="86"/>
      <c r="D6" s="719" t="str">
        <f>IF(org=0,"Не определено",org)</f>
        <v>ООО "Тюмень Водоканал"</v>
      </c>
      <c r="E6" s="719"/>
      <c r="F6" s="719"/>
      <c r="G6" s="719"/>
      <c r="H6" s="237"/>
    </row>
    <row r="7" spans="1:21" s="607" customFormat="1" x14ac:dyDescent="0.15">
      <c r="D7" s="354"/>
      <c r="E7" s="318"/>
      <c r="F7" s="318"/>
      <c r="G7" s="318"/>
      <c r="U7" s="254"/>
    </row>
    <row r="8" spans="1:21" s="71" customFormat="1" x14ac:dyDescent="0.15">
      <c r="C8" s="134">
        <v>22</v>
      </c>
      <c r="D8" s="720" t="s">
        <v>236</v>
      </c>
      <c r="E8" s="721"/>
      <c r="F8" s="721"/>
      <c r="G8" s="722"/>
      <c r="U8" s="259"/>
    </row>
    <row r="9" spans="1:21" ht="11.25" customHeight="1" x14ac:dyDescent="0.15">
      <c r="D9" s="723" t="s">
        <v>225</v>
      </c>
      <c r="E9" s="723"/>
      <c r="F9" s="723"/>
      <c r="G9" s="724" t="s">
        <v>226</v>
      </c>
    </row>
    <row r="10" spans="1:21" ht="11.25" customHeight="1" x14ac:dyDescent="0.15">
      <c r="A10" s="47" t="s">
        <v>465</v>
      </c>
      <c r="D10" s="618" t="s">
        <v>25</v>
      </c>
      <c r="E10" s="331"/>
      <c r="F10" s="332" t="s">
        <v>215</v>
      </c>
      <c r="G10" s="725"/>
    </row>
    <row r="11" spans="1:21" ht="12" customHeight="1" x14ac:dyDescent="0.15">
      <c r="D11" s="349" t="s">
        <v>26</v>
      </c>
      <c r="E11" s="333">
        <v>2</v>
      </c>
      <c r="F11" s="334">
        <v>3</v>
      </c>
      <c r="G11" s="335">
        <v>4</v>
      </c>
    </row>
    <row r="12" spans="1:21" x14ac:dyDescent="0.15">
      <c r="D12" s="615">
        <v>1</v>
      </c>
      <c r="E12" s="337" t="s">
        <v>245</v>
      </c>
      <c r="F12" s="357" t="str">
        <f>IF(form_up_date="","",form_up_date)</f>
        <v>01.04.2019</v>
      </c>
      <c r="G12" s="359" t="s">
        <v>246</v>
      </c>
    </row>
    <row r="13" spans="1:21" ht="45" x14ac:dyDescent="0.15">
      <c r="D13" s="615" t="s">
        <v>257</v>
      </c>
      <c r="E13" s="337" t="s">
        <v>247</v>
      </c>
      <c r="F13" s="357" t="s">
        <v>1449</v>
      </c>
      <c r="G13" s="338" t="s">
        <v>318</v>
      </c>
    </row>
    <row r="14" spans="1:21" ht="22.5" x14ac:dyDescent="0.15">
      <c r="D14" s="615" t="s">
        <v>258</v>
      </c>
      <c r="E14" s="337" t="s">
        <v>248</v>
      </c>
      <c r="F14" s="357" t="s">
        <v>646</v>
      </c>
      <c r="G14" s="359" t="s">
        <v>249</v>
      </c>
    </row>
    <row r="15" spans="1:21" ht="22.5" x14ac:dyDescent="0.15">
      <c r="D15" s="615" t="s">
        <v>259</v>
      </c>
      <c r="E15" s="337" t="s">
        <v>250</v>
      </c>
      <c r="F15" s="358" t="s">
        <v>251</v>
      </c>
      <c r="G15" s="338"/>
    </row>
    <row r="16" spans="1:21" x14ac:dyDescent="0.15">
      <c r="D16" s="336" t="str">
        <f>D15&amp;".1"</f>
        <v>4.1.1</v>
      </c>
      <c r="E16" s="339" t="s">
        <v>3</v>
      </c>
      <c r="F16" s="357" t="str">
        <f>IF(region_name="","",region_name)</f>
        <v>Тюменская область</v>
      </c>
      <c r="G16" s="359" t="s">
        <v>252</v>
      </c>
    </row>
    <row r="17" spans="4:7" ht="22.5" x14ac:dyDescent="0.15">
      <c r="D17" s="615" t="s">
        <v>260</v>
      </c>
      <c r="E17" s="340" t="s">
        <v>253</v>
      </c>
      <c r="F17" s="357" t="s">
        <v>1442</v>
      </c>
      <c r="G17" s="360" t="s">
        <v>254</v>
      </c>
    </row>
    <row r="18" spans="4:7" ht="56.25" x14ac:dyDescent="0.15">
      <c r="D18" s="615" t="s">
        <v>261</v>
      </c>
      <c r="E18" s="341" t="s">
        <v>255</v>
      </c>
      <c r="F18" s="357" t="s">
        <v>1450</v>
      </c>
      <c r="G18" s="348" t="s">
        <v>317</v>
      </c>
    </row>
    <row r="19" spans="4:7" x14ac:dyDescent="0.15">
      <c r="D19" s="342"/>
      <c r="E19" s="343"/>
      <c r="F19" s="344"/>
      <c r="G19" s="345"/>
    </row>
    <row r="20" spans="4:7" x14ac:dyDescent="0.15">
      <c r="D20" s="346"/>
      <c r="E20" s="717" t="s">
        <v>256</v>
      </c>
      <c r="F20" s="717"/>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8"/>
  <dimension ref="A1:I35"/>
  <sheetViews>
    <sheetView showGridLines="0" topLeftCell="E21" zoomScaleNormal="100" workbookViewId="0">
      <selection activeCell="G31" sqref="G31"/>
    </sheetView>
  </sheetViews>
  <sheetFormatPr defaultColWidth="10.5703125" defaultRowHeight="11.25" x14ac:dyDescent="0.15"/>
  <cols>
    <col min="1" max="1" width="9.140625" style="15" hidden="1" customWidth="1"/>
    <col min="2" max="2" width="9.140625" style="191" hidden="1" customWidth="1"/>
    <col min="3" max="3" width="3.7109375" style="33" customWidth="1"/>
    <col min="4" max="4" width="6.28515625" style="33" bestFit="1" customWidth="1"/>
    <col min="5" max="5" width="69.85546875" style="33" customWidth="1"/>
    <col min="6" max="6" width="12" style="33" bestFit="1" customWidth="1"/>
    <col min="7" max="7" width="39.5703125" style="33" customWidth="1"/>
    <col min="8" max="8" width="93.42578125" style="33" customWidth="1"/>
    <col min="9" max="9" width="3.7109375" style="33" customWidth="1"/>
    <col min="10" max="16384" width="10.5703125" style="33"/>
  </cols>
  <sheetData>
    <row r="1" spans="1:9" s="191" customFormat="1" hidden="1" x14ac:dyDescent="0.15">
      <c r="A1" s="15"/>
      <c r="G1" s="191">
        <v>4</v>
      </c>
      <c r="H1" s="191">
        <v>5</v>
      </c>
    </row>
    <row r="2" spans="1:9" ht="3" customHeight="1" x14ac:dyDescent="0.15"/>
    <row r="3" spans="1:9" ht="26.1" customHeight="1" x14ac:dyDescent="0.15">
      <c r="D3" s="745" t="s">
        <v>469</v>
      </c>
      <c r="E3" s="746"/>
      <c r="F3" s="747"/>
    </row>
    <row r="4" spans="1:9" ht="12.75" hidden="1" x14ac:dyDescent="0.15">
      <c r="C4" s="87"/>
      <c r="D4" s="12"/>
      <c r="E4" s="12"/>
      <c r="F4" s="12"/>
      <c r="G4" s="12"/>
      <c r="H4" s="12"/>
    </row>
    <row r="5" spans="1:9" hidden="1" x14ac:dyDescent="0.15">
      <c r="C5" s="87"/>
      <c r="D5" s="69"/>
      <c r="E5" s="69"/>
      <c r="F5" s="69"/>
      <c r="G5" s="69"/>
      <c r="H5" s="69"/>
    </row>
    <row r="6" spans="1:9" ht="3" customHeight="1" x14ac:dyDescent="0.15">
      <c r="C6" s="87"/>
      <c r="D6" s="87"/>
      <c r="E6" s="385"/>
      <c r="F6" s="407"/>
      <c r="G6" s="544">
        <v>22</v>
      </c>
    </row>
    <row r="7" spans="1:9" x14ac:dyDescent="0.15">
      <c r="D7" s="676" t="s">
        <v>225</v>
      </c>
      <c r="E7" s="676"/>
      <c r="F7" s="676"/>
      <c r="G7" s="676"/>
      <c r="H7" s="748" t="s">
        <v>226</v>
      </c>
      <c r="I7" s="87"/>
    </row>
    <row r="8" spans="1:9" s="484" customFormat="1" ht="90" customHeight="1" x14ac:dyDescent="0.15">
      <c r="A8" s="491"/>
      <c r="B8" s="490"/>
      <c r="D8" s="676" t="s">
        <v>25</v>
      </c>
      <c r="E8" s="731" t="s">
        <v>333</v>
      </c>
      <c r="F8" s="731" t="s">
        <v>154</v>
      </c>
      <c r="G8" s="500" t="s">
        <v>1448</v>
      </c>
      <c r="H8" s="749"/>
      <c r="I8" s="486"/>
    </row>
    <row r="9" spans="1:9" s="87" customFormat="1" x14ac:dyDescent="0.15">
      <c r="A9" s="751"/>
      <c r="B9" s="751"/>
      <c r="C9" s="447"/>
      <c r="D9" s="676"/>
      <c r="E9" s="731"/>
      <c r="F9" s="731"/>
      <c r="G9" s="489" t="s">
        <v>215</v>
      </c>
      <c r="H9" s="750"/>
      <c r="I9" s="448"/>
    </row>
    <row r="10" spans="1:9" ht="10.5" customHeight="1" x14ac:dyDescent="0.15">
      <c r="D10" s="89" t="s">
        <v>26</v>
      </c>
      <c r="E10" s="89" t="s">
        <v>0</v>
      </c>
      <c r="F10" s="89" t="s">
        <v>1</v>
      </c>
      <c r="G10" s="236">
        <f>G1</f>
        <v>4</v>
      </c>
      <c r="H10" s="236"/>
    </row>
    <row r="11" spans="1:9" ht="18.75" x14ac:dyDescent="0.15">
      <c r="D11" s="425">
        <v>1</v>
      </c>
      <c r="E11" s="426" t="s">
        <v>605</v>
      </c>
      <c r="F11" s="449" t="s">
        <v>470</v>
      </c>
      <c r="G11" s="499">
        <v>6.24</v>
      </c>
      <c r="H11" s="325" t="s">
        <v>608</v>
      </c>
      <c r="I11" s="469"/>
    </row>
    <row r="12" spans="1:9" ht="18.75" x14ac:dyDescent="0.15">
      <c r="D12" s="425" t="s">
        <v>0</v>
      </c>
      <c r="E12" s="426" t="s">
        <v>606</v>
      </c>
      <c r="F12" s="498" t="s">
        <v>470</v>
      </c>
      <c r="G12" s="499">
        <v>6.22</v>
      </c>
      <c r="H12" s="460" t="s">
        <v>607</v>
      </c>
      <c r="I12" s="469"/>
    </row>
    <row r="13" spans="1:9" s="484" customFormat="1" ht="22.5" x14ac:dyDescent="0.15">
      <c r="A13" s="590"/>
      <c r="B13" s="490"/>
      <c r="D13" s="493" t="s">
        <v>1</v>
      </c>
      <c r="E13" s="595" t="s">
        <v>609</v>
      </c>
      <c r="F13" s="501" t="s">
        <v>471</v>
      </c>
      <c r="G13" s="499">
        <v>12</v>
      </c>
      <c r="H13" s="460" t="s">
        <v>610</v>
      </c>
      <c r="I13" s="469"/>
    </row>
    <row r="14" spans="1:9" s="484" customFormat="1" ht="18.75" x14ac:dyDescent="0.15">
      <c r="A14" s="491"/>
      <c r="B14" s="490"/>
      <c r="D14" s="493" t="s">
        <v>258</v>
      </c>
      <c r="E14" s="502" t="s">
        <v>611</v>
      </c>
      <c r="F14" s="501" t="s">
        <v>471</v>
      </c>
      <c r="G14" s="499">
        <v>12</v>
      </c>
      <c r="H14" s="325"/>
      <c r="I14" s="469"/>
    </row>
    <row r="15" spans="1:9" s="484" customFormat="1" ht="18.75" x14ac:dyDescent="0.15">
      <c r="A15" s="491"/>
      <c r="B15" s="490"/>
      <c r="D15" s="493" t="s">
        <v>410</v>
      </c>
      <c r="E15" s="502" t="s">
        <v>612</v>
      </c>
      <c r="F15" s="501" t="s">
        <v>471</v>
      </c>
      <c r="G15" s="499">
        <v>12</v>
      </c>
      <c r="H15" s="325"/>
      <c r="I15" s="469"/>
    </row>
    <row r="16" spans="1:9" s="484" customFormat="1" ht="18.75" x14ac:dyDescent="0.15">
      <c r="A16" s="491"/>
      <c r="B16" s="490"/>
      <c r="D16" s="493" t="s">
        <v>418</v>
      </c>
      <c r="E16" s="502" t="s">
        <v>613</v>
      </c>
      <c r="F16" s="501" t="s">
        <v>471</v>
      </c>
      <c r="G16" s="499">
        <v>12</v>
      </c>
      <c r="H16" s="325"/>
      <c r="I16" s="469"/>
    </row>
    <row r="17" spans="1:9" s="484" customFormat="1" ht="18.75" x14ac:dyDescent="0.15">
      <c r="A17" s="491"/>
      <c r="B17" s="490"/>
      <c r="D17" s="493" t="s">
        <v>419</v>
      </c>
      <c r="E17" s="502" t="s">
        <v>614</v>
      </c>
      <c r="F17" s="501" t="s">
        <v>471</v>
      </c>
      <c r="G17" s="499">
        <v>12</v>
      </c>
      <c r="H17" s="460"/>
      <c r="I17" s="469"/>
    </row>
    <row r="18" spans="1:9" s="484" customFormat="1" ht="18.75" x14ac:dyDescent="0.15">
      <c r="A18" s="590"/>
      <c r="B18" s="490"/>
      <c r="D18" s="493" t="s">
        <v>421</v>
      </c>
      <c r="E18" s="502" t="s">
        <v>615</v>
      </c>
      <c r="F18" s="501" t="s">
        <v>471</v>
      </c>
      <c r="G18" s="499">
        <v>12</v>
      </c>
      <c r="H18" s="460"/>
      <c r="I18" s="469"/>
    </row>
    <row r="19" spans="1:9" s="484" customFormat="1" ht="18.75" x14ac:dyDescent="0.15">
      <c r="A19" s="590"/>
      <c r="B19" s="490"/>
      <c r="D19" s="493" t="s">
        <v>422</v>
      </c>
      <c r="E19" s="502" t="s">
        <v>616</v>
      </c>
      <c r="F19" s="501" t="s">
        <v>471</v>
      </c>
      <c r="G19" s="499">
        <v>12</v>
      </c>
      <c r="H19" s="460"/>
      <c r="I19" s="469"/>
    </row>
    <row r="20" spans="1:9" s="484" customFormat="1" ht="18.75" x14ac:dyDescent="0.15">
      <c r="A20" s="590"/>
      <c r="B20" s="490"/>
      <c r="D20" s="493" t="s">
        <v>423</v>
      </c>
      <c r="E20" s="502" t="s">
        <v>617</v>
      </c>
      <c r="F20" s="501" t="s">
        <v>471</v>
      </c>
      <c r="G20" s="596">
        <v>12</v>
      </c>
      <c r="H20" s="325"/>
      <c r="I20" s="469"/>
    </row>
    <row r="21" spans="1:9" ht="45" x14ac:dyDescent="0.15">
      <c r="D21" s="425" t="s">
        <v>2</v>
      </c>
      <c r="E21" s="426" t="s">
        <v>618</v>
      </c>
      <c r="F21" s="501" t="s">
        <v>471</v>
      </c>
      <c r="G21" s="596">
        <v>0</v>
      </c>
      <c r="H21" s="325" t="s">
        <v>619</v>
      </c>
      <c r="I21" s="469"/>
    </row>
    <row r="22" spans="1:9" ht="18.75" x14ac:dyDescent="0.15">
      <c r="D22" s="425" t="s">
        <v>259</v>
      </c>
      <c r="E22" s="502" t="s">
        <v>611</v>
      </c>
      <c r="F22" s="501" t="s">
        <v>471</v>
      </c>
      <c r="G22" s="596">
        <v>0</v>
      </c>
      <c r="H22" s="325"/>
      <c r="I22" s="469"/>
    </row>
    <row r="23" spans="1:9" ht="18.75" x14ac:dyDescent="0.15">
      <c r="D23" s="493" t="s">
        <v>620</v>
      </c>
      <c r="E23" s="502" t="s">
        <v>612</v>
      </c>
      <c r="F23" s="501" t="s">
        <v>471</v>
      </c>
      <c r="G23" s="596">
        <v>0</v>
      </c>
      <c r="H23" s="325"/>
      <c r="I23" s="469"/>
    </row>
    <row r="24" spans="1:9" s="484" customFormat="1" ht="18.75" x14ac:dyDescent="0.15">
      <c r="A24" s="590"/>
      <c r="B24" s="490"/>
      <c r="D24" s="493" t="s">
        <v>621</v>
      </c>
      <c r="E24" s="502" t="s">
        <v>613</v>
      </c>
      <c r="F24" s="501" t="s">
        <v>471</v>
      </c>
      <c r="G24" s="499">
        <v>0</v>
      </c>
      <c r="H24" s="594"/>
      <c r="I24" s="469"/>
    </row>
    <row r="25" spans="1:9" s="484" customFormat="1" ht="18.75" x14ac:dyDescent="0.15">
      <c r="A25" s="590"/>
      <c r="B25" s="490"/>
      <c r="D25" s="493" t="s">
        <v>622</v>
      </c>
      <c r="E25" s="502" t="s">
        <v>614</v>
      </c>
      <c r="F25" s="501" t="s">
        <v>471</v>
      </c>
      <c r="G25" s="499">
        <v>0</v>
      </c>
      <c r="H25" s="594"/>
      <c r="I25" s="469"/>
    </row>
    <row r="26" spans="1:9" s="484" customFormat="1" ht="18.75" x14ac:dyDescent="0.15">
      <c r="A26" s="590"/>
      <c r="B26" s="490"/>
      <c r="D26" s="493" t="s">
        <v>623</v>
      </c>
      <c r="E26" s="502" t="s">
        <v>615</v>
      </c>
      <c r="F26" s="501" t="s">
        <v>471</v>
      </c>
      <c r="G26" s="499">
        <v>0</v>
      </c>
      <c r="H26" s="594"/>
      <c r="I26" s="469"/>
    </row>
    <row r="27" spans="1:9" s="484" customFormat="1" ht="18.75" x14ac:dyDescent="0.15">
      <c r="A27" s="590"/>
      <c r="B27" s="490"/>
      <c r="D27" s="493" t="s">
        <v>624</v>
      </c>
      <c r="E27" s="502" t="s">
        <v>616</v>
      </c>
      <c r="F27" s="501" t="s">
        <v>471</v>
      </c>
      <c r="G27" s="499">
        <v>0</v>
      </c>
      <c r="H27" s="594"/>
      <c r="I27" s="469"/>
    </row>
    <row r="28" spans="1:9" s="484" customFormat="1" ht="18.75" x14ac:dyDescent="0.15">
      <c r="A28" s="590"/>
      <c r="B28" s="490"/>
      <c r="D28" s="493" t="s">
        <v>625</v>
      </c>
      <c r="E28" s="502" t="s">
        <v>617</v>
      </c>
      <c r="F28" s="501" t="s">
        <v>471</v>
      </c>
      <c r="G28" s="499">
        <v>0</v>
      </c>
      <c r="H28" s="594"/>
      <c r="I28" s="469"/>
    </row>
    <row r="29" spans="1:9" s="484" customFormat="1" ht="18.75" x14ac:dyDescent="0.15">
      <c r="A29" s="491"/>
      <c r="B29" s="490"/>
      <c r="D29" s="493" t="s">
        <v>12</v>
      </c>
      <c r="E29" s="494" t="s">
        <v>472</v>
      </c>
      <c r="F29" s="592" t="s">
        <v>384</v>
      </c>
      <c r="G29" s="488">
        <v>100</v>
      </c>
      <c r="H29" s="594" t="s">
        <v>473</v>
      </c>
      <c r="I29" s="469"/>
    </row>
    <row r="30" spans="1:9" ht="18.75" x14ac:dyDescent="0.15">
      <c r="D30" s="493" t="s">
        <v>13</v>
      </c>
      <c r="E30" s="426" t="s">
        <v>474</v>
      </c>
      <c r="F30" s="503" t="s">
        <v>475</v>
      </c>
      <c r="G30" s="593">
        <v>30</v>
      </c>
      <c r="H30" s="325"/>
      <c r="I30" s="469"/>
    </row>
    <row r="31" spans="1:9" s="484" customFormat="1" ht="22.5" x14ac:dyDescent="0.15">
      <c r="A31" s="491"/>
      <c r="B31" s="490"/>
      <c r="D31" s="493" t="s">
        <v>31</v>
      </c>
      <c r="E31" s="494" t="s">
        <v>581</v>
      </c>
      <c r="F31" s="503" t="s">
        <v>251</v>
      </c>
      <c r="G31" s="639" t="s">
        <v>1623</v>
      </c>
      <c r="H31" s="325" t="s">
        <v>476</v>
      </c>
      <c r="I31" s="469"/>
    </row>
    <row r="32" spans="1:9" s="484" customFormat="1" ht="56.25" x14ac:dyDescent="0.15">
      <c r="A32" s="590"/>
      <c r="B32" s="490"/>
      <c r="D32" s="493" t="s">
        <v>626</v>
      </c>
      <c r="E32" s="444" t="s">
        <v>582</v>
      </c>
      <c r="F32" s="498" t="s">
        <v>251</v>
      </c>
      <c r="G32" s="639" t="s">
        <v>1623</v>
      </c>
      <c r="H32" s="325" t="s">
        <v>476</v>
      </c>
      <c r="I32" s="469"/>
    </row>
    <row r="33" spans="1:9" s="484" customFormat="1" ht="90" x14ac:dyDescent="0.15">
      <c r="A33" s="590"/>
      <c r="B33" s="490"/>
      <c r="D33" s="493" t="s">
        <v>32</v>
      </c>
      <c r="E33" s="494" t="s">
        <v>627</v>
      </c>
      <c r="F33" s="498" t="s">
        <v>251</v>
      </c>
      <c r="G33" s="628" t="s">
        <v>1605</v>
      </c>
      <c r="H33" s="325" t="s">
        <v>476</v>
      </c>
      <c r="I33" s="469"/>
    </row>
    <row r="34" spans="1:9" ht="33.75" x14ac:dyDescent="0.15">
      <c r="D34" s="425" t="s">
        <v>349</v>
      </c>
      <c r="E34" s="494" t="s">
        <v>628</v>
      </c>
      <c r="F34" s="449" t="s">
        <v>251</v>
      </c>
      <c r="G34" s="628" t="s">
        <v>1606</v>
      </c>
      <c r="H34" s="325" t="s">
        <v>476</v>
      </c>
      <c r="I34" s="469"/>
    </row>
    <row r="35" spans="1:9" x14ac:dyDescent="0.15">
      <c r="E35" s="450"/>
      <c r="F35" s="174"/>
      <c r="G35" s="174"/>
      <c r="H35" s="174"/>
    </row>
  </sheetData>
  <sheetProtection algorithmName="SHA-512" hashValue="I3esc+IoGPNbPpG+CUvGSuG63LH1zUnSUTNN9NM74+8FgLdNViMKiasQADU6bqqhFQwNTPvVDXYbU1cRaJpXEA==" saltValue="YNaUu7E/tZu/RU5FsxcK4w==" spinCount="100000" sheet="1" objects="1" scenarios="1" formatColumns="0" formatRows="0"/>
  <mergeCells count="7">
    <mergeCell ref="D3:F3"/>
    <mergeCell ref="H7:H9"/>
    <mergeCell ref="A9:B9"/>
    <mergeCell ref="D8:D9"/>
    <mergeCell ref="E8:E9"/>
    <mergeCell ref="F8:F9"/>
    <mergeCell ref="D7:G7"/>
  </mergeCells>
  <dataValidations count="3">
    <dataValidation type="decimal" allowBlank="1" showErrorMessage="1" errorTitle="Ошибка" error="Допускается ввод только неотрицательных чисел!" sqref="G30 G11:G28">
      <formula1>0</formula1>
      <formula2>9.99999999999999E+23</formula2>
    </dataValidation>
    <dataValidation type="decimal" allowBlank="1" showErrorMessage="1" errorTitle="Ошибка" error="Введите значение от 0 до 100%" sqref="G29">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33:G34">
      <formula1>900</formula1>
    </dataValidation>
  </dataValidations>
  <hyperlinks>
    <hyperlink ref="G33" location="'Форма 3.6'!$G$33" tooltip="Кликните по гиперссылке, чтобы перейти по гиперссылке или отредактировать её" display="https://portal.eias.ru/Portal/DownloadPage.aspx?type=12&amp;guid=2b2762d2-5898-4c48-9724-a3061ca042a0"/>
    <hyperlink ref="G34" location="'Форма 3.6'!$G$34" tooltip="Кликните по гиперссылке, чтобы перейти по гиперссылке или отредактировать её" display="https://portal.eias.ru/Portal/DownloadPage.aspx?type=12&amp;guid=0e59247a-3654-4c72-929b-b8eb9d91f8a4"/>
    <hyperlink ref="G32" r:id="rId1"/>
    <hyperlink ref="G31" r:id="rId2"/>
  </hyperlinks>
  <pageMargins left="0.7" right="0.7" top="0.75" bottom="0.75" header="0.3" footer="0.3"/>
  <pageSetup paperSize="9" orientation="portrait" r:id="rId3"/>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2">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484" hidden="1" customWidth="1"/>
    <col min="3" max="3" width="3.7109375" style="52" customWidth="1"/>
    <col min="4" max="4" width="9.7109375" style="484" customWidth="1"/>
    <col min="5" max="5" width="37.7109375" style="484" customWidth="1"/>
    <col min="6" max="6" width="66.85546875" style="484" customWidth="1"/>
    <col min="7" max="7" width="116" style="484" customWidth="1"/>
    <col min="8" max="8" width="93.42578125" style="490" customWidth="1"/>
    <col min="9" max="17" width="10.5703125" style="484"/>
    <col min="18" max="18" width="10.5703125" style="247"/>
    <col min="19" max="16384" width="10.5703125" style="484"/>
  </cols>
  <sheetData>
    <row r="1" spans="1:21" s="490" customFormat="1" ht="15" hidden="1" customHeight="1" x14ac:dyDescent="0.15">
      <c r="C1" s="235"/>
      <c r="G1" s="490">
        <v>4</v>
      </c>
      <c r="R1" s="248"/>
    </row>
    <row r="2" spans="1:21" s="490" customFormat="1" ht="15" hidden="1" customHeight="1" x14ac:dyDescent="0.15">
      <c r="C2" s="235"/>
      <c r="R2" s="248"/>
    </row>
    <row r="3" spans="1:21" s="490" customFormat="1" ht="15" hidden="1" customHeight="1" x14ac:dyDescent="0.15">
      <c r="C3" s="235"/>
      <c r="R3" s="248"/>
    </row>
    <row r="4" spans="1:21" ht="11.25" customHeight="1" x14ac:dyDescent="0.15">
      <c r="C4" s="86"/>
      <c r="D4" s="486"/>
      <c r="E4" s="486"/>
      <c r="F4" s="486"/>
      <c r="G4" s="486"/>
    </row>
    <row r="5" spans="1:21" x14ac:dyDescent="0.15">
      <c r="C5" s="86"/>
      <c r="D5" s="718" t="s">
        <v>244</v>
      </c>
      <c r="E5" s="718"/>
      <c r="F5" s="718"/>
      <c r="G5" s="718"/>
      <c r="H5" s="237"/>
    </row>
    <row r="6" spans="1:21" ht="15" customHeight="1" x14ac:dyDescent="0.15">
      <c r="C6" s="86"/>
      <c r="D6" s="719" t="str">
        <f>IF(org=0,"Не определено",org)</f>
        <v>ООО "Тюмень Водоканал"</v>
      </c>
      <c r="E6" s="719"/>
      <c r="F6" s="719"/>
      <c r="G6" s="719"/>
      <c r="H6" s="237"/>
    </row>
    <row r="7" spans="1:21" s="607" customFormat="1" x14ac:dyDescent="0.15">
      <c r="D7" s="354"/>
      <c r="E7" s="318"/>
      <c r="F7" s="318"/>
      <c r="G7" s="318"/>
      <c r="U7" s="254"/>
    </row>
    <row r="8" spans="1:21" s="71" customFormat="1" x14ac:dyDescent="0.15">
      <c r="C8" s="134">
        <v>22</v>
      </c>
      <c r="D8" s="720" t="s">
        <v>236</v>
      </c>
      <c r="E8" s="721"/>
      <c r="F8" s="721"/>
      <c r="G8" s="722"/>
      <c r="U8" s="259"/>
    </row>
    <row r="9" spans="1:21" ht="11.25" customHeight="1" x14ac:dyDescent="0.15">
      <c r="D9" s="723" t="s">
        <v>225</v>
      </c>
      <c r="E9" s="723"/>
      <c r="F9" s="723"/>
      <c r="G9" s="724" t="s">
        <v>226</v>
      </c>
    </row>
    <row r="10" spans="1:21" ht="11.25" customHeight="1" x14ac:dyDescent="0.15">
      <c r="A10" s="47" t="s">
        <v>465</v>
      </c>
      <c r="D10" s="618" t="s">
        <v>25</v>
      </c>
      <c r="E10" s="331"/>
      <c r="F10" s="332" t="s">
        <v>215</v>
      </c>
      <c r="G10" s="725"/>
    </row>
    <row r="11" spans="1:21" ht="12" customHeight="1" x14ac:dyDescent="0.15">
      <c r="D11" s="349" t="s">
        <v>26</v>
      </c>
      <c r="E11" s="333">
        <v>2</v>
      </c>
      <c r="F11" s="334">
        <v>3</v>
      </c>
      <c r="G11" s="335">
        <v>4</v>
      </c>
    </row>
    <row r="12" spans="1:21" x14ac:dyDescent="0.15">
      <c r="D12" s="615">
        <v>1</v>
      </c>
      <c r="E12" s="337" t="s">
        <v>245</v>
      </c>
      <c r="F12" s="357" t="str">
        <f>IF(form_up_date="","",form_up_date)</f>
        <v>01.04.2019</v>
      </c>
      <c r="G12" s="359" t="s">
        <v>246</v>
      </c>
    </row>
    <row r="13" spans="1:21" ht="45" x14ac:dyDescent="0.15">
      <c r="D13" s="615" t="s">
        <v>257</v>
      </c>
      <c r="E13" s="337" t="s">
        <v>247</v>
      </c>
      <c r="F13" s="357" t="s">
        <v>1449</v>
      </c>
      <c r="G13" s="338" t="s">
        <v>318</v>
      </c>
    </row>
    <row r="14" spans="1:21" ht="22.5" x14ac:dyDescent="0.15">
      <c r="D14" s="615" t="s">
        <v>258</v>
      </c>
      <c r="E14" s="337" t="s">
        <v>248</v>
      </c>
      <c r="F14" s="357" t="s">
        <v>646</v>
      </c>
      <c r="G14" s="359" t="s">
        <v>249</v>
      </c>
    </row>
    <row r="15" spans="1:21" ht="22.5" x14ac:dyDescent="0.15">
      <c r="D15" s="615" t="s">
        <v>259</v>
      </c>
      <c r="E15" s="337" t="s">
        <v>250</v>
      </c>
      <c r="F15" s="358" t="s">
        <v>251</v>
      </c>
      <c r="G15" s="338"/>
    </row>
    <row r="16" spans="1:21" x14ac:dyDescent="0.15">
      <c r="D16" s="336" t="str">
        <f>D15&amp;".1"</f>
        <v>4.1.1</v>
      </c>
      <c r="E16" s="339" t="s">
        <v>3</v>
      </c>
      <c r="F16" s="357" t="str">
        <f>IF(region_name="","",region_name)</f>
        <v>Тюменская область</v>
      </c>
      <c r="G16" s="359" t="s">
        <v>252</v>
      </c>
    </row>
    <row r="17" spans="4:7" ht="22.5" x14ac:dyDescent="0.15">
      <c r="D17" s="615" t="s">
        <v>260</v>
      </c>
      <c r="E17" s="340" t="s">
        <v>253</v>
      </c>
      <c r="F17" s="357" t="s">
        <v>1442</v>
      </c>
      <c r="G17" s="360" t="s">
        <v>254</v>
      </c>
    </row>
    <row r="18" spans="4:7" ht="56.25" x14ac:dyDescent="0.15">
      <c r="D18" s="615" t="s">
        <v>261</v>
      </c>
      <c r="E18" s="341" t="s">
        <v>255</v>
      </c>
      <c r="F18" s="357" t="s">
        <v>1450</v>
      </c>
      <c r="G18" s="348" t="s">
        <v>317</v>
      </c>
    </row>
    <row r="19" spans="4:7" x14ac:dyDescent="0.15">
      <c r="D19" s="342"/>
      <c r="E19" s="343"/>
      <c r="F19" s="344"/>
      <c r="G19" s="345"/>
    </row>
    <row r="20" spans="4:7" x14ac:dyDescent="0.15">
      <c r="D20" s="346"/>
      <c r="E20" s="717" t="s">
        <v>256</v>
      </c>
      <c r="F20" s="717"/>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6"/>
  <dimension ref="A1:BB159"/>
  <sheetViews>
    <sheetView showGridLines="0" topLeftCell="G10" zoomScale="80" zoomScaleNormal="80" workbookViewId="0">
      <selection activeCell="L20" sqref="L20"/>
    </sheetView>
  </sheetViews>
  <sheetFormatPr defaultColWidth="10.5703125" defaultRowHeight="11.25" x14ac:dyDescent="0.15"/>
  <cols>
    <col min="1" max="1" width="8" style="191" hidden="1" customWidth="1"/>
    <col min="2" max="2" width="4.140625" style="15" hidden="1" customWidth="1"/>
    <col min="3" max="3" width="2" style="191" hidden="1" customWidth="1"/>
    <col min="4" max="4" width="3.7109375" style="191" customWidth="1"/>
    <col min="5" max="5" width="3.7109375" style="33" customWidth="1"/>
    <col min="6" max="6" width="7.7109375" style="33" customWidth="1"/>
    <col min="7" max="7" width="49.140625" style="33" customWidth="1"/>
    <col min="8" max="8" width="14" style="33" customWidth="1"/>
    <col min="9" max="9" width="25.7109375" style="33" customWidth="1"/>
    <col min="10" max="10" width="25.7109375" style="33" hidden="1" customWidth="1"/>
    <col min="11" max="50" width="25.7109375" style="484" customWidth="1"/>
    <col min="51" max="51" width="12.5703125" style="33" customWidth="1"/>
    <col min="52" max="52" width="1.7109375" style="33" hidden="1" customWidth="1"/>
    <col min="53" max="53" width="139.7109375" style="33" customWidth="1"/>
    <col min="54" max="114" width="24.85546875" style="33" customWidth="1"/>
    <col min="115" max="16384" width="10.5703125" style="33"/>
  </cols>
  <sheetData>
    <row r="1" spans="1:54" ht="11.25" hidden="1" customHeight="1" x14ac:dyDescent="0.15"/>
    <row r="2" spans="1:54" ht="11.25" hidden="1" customHeight="1" x14ac:dyDescent="0.15"/>
    <row r="3" spans="1:54" ht="11.25" hidden="1" customHeight="1" x14ac:dyDescent="0.15"/>
    <row r="4" spans="1:54" ht="3" customHeight="1" x14ac:dyDescent="0.15">
      <c r="E4" s="87"/>
      <c r="F4" s="87"/>
      <c r="G4" s="87"/>
      <c r="H4" s="87"/>
      <c r="I4" s="88"/>
    </row>
    <row r="5" spans="1:54" ht="16.5" customHeight="1" x14ac:dyDescent="0.15">
      <c r="E5" s="87"/>
      <c r="F5" s="736" t="s">
        <v>477</v>
      </c>
      <c r="G5" s="737"/>
      <c r="H5" s="737"/>
      <c r="I5" s="738"/>
    </row>
    <row r="6" spans="1:54" ht="16.5" customHeight="1" x14ac:dyDescent="0.15">
      <c r="E6" s="87"/>
      <c r="F6" s="87"/>
      <c r="G6" s="385"/>
      <c r="H6" s="385"/>
      <c r="I6" s="544"/>
      <c r="K6" s="169" t="s">
        <v>1458</v>
      </c>
      <c r="L6" s="169" t="s">
        <v>1458</v>
      </c>
      <c r="M6" s="169" t="s">
        <v>1458</v>
      </c>
      <c r="N6" s="169" t="s">
        <v>1458</v>
      </c>
      <c r="O6" s="169" t="s">
        <v>1458</v>
      </c>
      <c r="P6" s="169" t="s">
        <v>1458</v>
      </c>
      <c r="Q6" s="169" t="s">
        <v>1458</v>
      </c>
      <c r="R6" s="169" t="s">
        <v>1458</v>
      </c>
      <c r="S6" s="169" t="s">
        <v>1458</v>
      </c>
      <c r="T6" s="169" t="s">
        <v>1458</v>
      </c>
      <c r="U6" s="169" t="s">
        <v>1458</v>
      </c>
      <c r="V6" s="169" t="s">
        <v>1458</v>
      </c>
      <c r="W6" s="169" t="s">
        <v>1458</v>
      </c>
      <c r="X6" s="169" t="s">
        <v>1458</v>
      </c>
      <c r="Y6" s="169" t="s">
        <v>1458</v>
      </c>
      <c r="Z6" s="169" t="s">
        <v>1458</v>
      </c>
      <c r="AA6" s="169" t="s">
        <v>1458</v>
      </c>
      <c r="AB6" s="169" t="s">
        <v>1458</v>
      </c>
      <c r="AC6" s="169" t="s">
        <v>1458</v>
      </c>
      <c r="AD6" s="169" t="s">
        <v>1458</v>
      </c>
      <c r="AE6" s="169" t="s">
        <v>1458</v>
      </c>
      <c r="AF6" s="169" t="s">
        <v>1458</v>
      </c>
      <c r="AG6" s="169" t="s">
        <v>1458</v>
      </c>
      <c r="AH6" s="169" t="s">
        <v>1458</v>
      </c>
      <c r="AI6" s="169" t="s">
        <v>1458</v>
      </c>
      <c r="AJ6" s="169" t="s">
        <v>1458</v>
      </c>
      <c r="AK6" s="169" t="s">
        <v>1458</v>
      </c>
      <c r="AL6" s="169" t="s">
        <v>1458</v>
      </c>
      <c r="AM6" s="169" t="s">
        <v>1458</v>
      </c>
      <c r="AN6" s="169" t="s">
        <v>1458</v>
      </c>
      <c r="AO6" s="169" t="s">
        <v>1458</v>
      </c>
      <c r="AP6" s="169" t="s">
        <v>1458</v>
      </c>
      <c r="AQ6" s="169" t="s">
        <v>1458</v>
      </c>
      <c r="AR6" s="169" t="s">
        <v>1458</v>
      </c>
      <c r="AS6" s="169" t="s">
        <v>1458</v>
      </c>
      <c r="AT6" s="169" t="s">
        <v>1458</v>
      </c>
      <c r="AU6" s="169" t="s">
        <v>1458</v>
      </c>
      <c r="AV6" s="169" t="s">
        <v>1458</v>
      </c>
      <c r="AW6" s="169" t="s">
        <v>1458</v>
      </c>
      <c r="AX6" s="169" t="s">
        <v>1458</v>
      </c>
    </row>
    <row r="7" spans="1:54" ht="18" customHeight="1" x14ac:dyDescent="0.15">
      <c r="E7" s="87"/>
      <c r="F7" s="676" t="s">
        <v>225</v>
      </c>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c r="AS7" s="676"/>
      <c r="AT7" s="676"/>
      <c r="AU7" s="676"/>
      <c r="AV7" s="676"/>
      <c r="AW7" s="676"/>
      <c r="AX7" s="676"/>
      <c r="AY7" s="676"/>
      <c r="AZ7" s="676"/>
      <c r="BA7" s="676" t="s">
        <v>226</v>
      </c>
    </row>
    <row r="8" spans="1:54" s="484" customFormat="1" x14ac:dyDescent="0.15">
      <c r="A8" s="490"/>
      <c r="B8" s="491"/>
      <c r="C8" s="490"/>
      <c r="D8" s="490"/>
      <c r="E8" s="486"/>
      <c r="F8" s="676" t="s">
        <v>25</v>
      </c>
      <c r="G8" s="731" t="s">
        <v>243</v>
      </c>
      <c r="H8" s="731" t="s">
        <v>154</v>
      </c>
      <c r="I8" s="755"/>
      <c r="J8" s="756"/>
      <c r="K8" s="756"/>
      <c r="L8" s="756"/>
      <c r="M8" s="756"/>
      <c r="N8" s="756"/>
      <c r="O8" s="756"/>
      <c r="P8" s="756"/>
      <c r="Q8" s="756"/>
      <c r="R8" s="756"/>
      <c r="S8" s="756"/>
      <c r="T8" s="756"/>
      <c r="U8" s="756"/>
      <c r="V8" s="756"/>
      <c r="W8" s="756"/>
      <c r="X8" s="756"/>
      <c r="Y8" s="756"/>
      <c r="Z8" s="756"/>
      <c r="AA8" s="756"/>
      <c r="AB8" s="756"/>
      <c r="AC8" s="756"/>
      <c r="AD8" s="756"/>
      <c r="AE8" s="756"/>
      <c r="AF8" s="756"/>
      <c r="AG8" s="756"/>
      <c r="AH8" s="756"/>
      <c r="AI8" s="756"/>
      <c r="AJ8" s="756"/>
      <c r="AK8" s="756"/>
      <c r="AL8" s="756"/>
      <c r="AM8" s="756"/>
      <c r="AN8" s="756"/>
      <c r="AO8" s="756"/>
      <c r="AP8" s="756"/>
      <c r="AQ8" s="756"/>
      <c r="AR8" s="756"/>
      <c r="AS8" s="756"/>
      <c r="AT8" s="756"/>
      <c r="AU8" s="756"/>
      <c r="AV8" s="756"/>
      <c r="AW8" s="756"/>
      <c r="AX8" s="756"/>
      <c r="AY8" s="757"/>
      <c r="AZ8" s="325"/>
      <c r="BA8" s="676"/>
    </row>
    <row r="9" spans="1:54" ht="22.5" x14ac:dyDescent="0.15">
      <c r="F9" s="676"/>
      <c r="G9" s="731"/>
      <c r="H9" s="731"/>
      <c r="I9" s="540" t="s">
        <v>481</v>
      </c>
      <c r="J9" s="540" t="s">
        <v>480</v>
      </c>
      <c r="K9" s="636" t="s">
        <v>480</v>
      </c>
      <c r="L9" s="636" t="s">
        <v>480</v>
      </c>
      <c r="M9" s="636" t="s">
        <v>480</v>
      </c>
      <c r="N9" s="636" t="s">
        <v>480</v>
      </c>
      <c r="O9" s="636" t="s">
        <v>480</v>
      </c>
      <c r="P9" s="636" t="s">
        <v>480</v>
      </c>
      <c r="Q9" s="636" t="s">
        <v>480</v>
      </c>
      <c r="R9" s="636" t="s">
        <v>480</v>
      </c>
      <c r="S9" s="636" t="s">
        <v>480</v>
      </c>
      <c r="T9" s="636" t="s">
        <v>480</v>
      </c>
      <c r="U9" s="636" t="s">
        <v>480</v>
      </c>
      <c r="V9" s="636" t="s">
        <v>480</v>
      </c>
      <c r="W9" s="636" t="s">
        <v>480</v>
      </c>
      <c r="X9" s="636" t="s">
        <v>480</v>
      </c>
      <c r="Y9" s="636" t="s">
        <v>480</v>
      </c>
      <c r="Z9" s="636" t="s">
        <v>480</v>
      </c>
      <c r="AA9" s="636" t="s">
        <v>480</v>
      </c>
      <c r="AB9" s="636" t="s">
        <v>480</v>
      </c>
      <c r="AC9" s="636" t="s">
        <v>480</v>
      </c>
      <c r="AD9" s="636" t="s">
        <v>480</v>
      </c>
      <c r="AE9" s="636" t="s">
        <v>480</v>
      </c>
      <c r="AF9" s="636" t="s">
        <v>480</v>
      </c>
      <c r="AG9" s="636" t="s">
        <v>480</v>
      </c>
      <c r="AH9" s="636" t="s">
        <v>480</v>
      </c>
      <c r="AI9" s="636" t="s">
        <v>480</v>
      </c>
      <c r="AJ9" s="636" t="s">
        <v>480</v>
      </c>
      <c r="AK9" s="636" t="s">
        <v>480</v>
      </c>
      <c r="AL9" s="636" t="s">
        <v>480</v>
      </c>
      <c r="AM9" s="636" t="s">
        <v>480</v>
      </c>
      <c r="AN9" s="636" t="s">
        <v>480</v>
      </c>
      <c r="AO9" s="636" t="s">
        <v>480</v>
      </c>
      <c r="AP9" s="636" t="s">
        <v>480</v>
      </c>
      <c r="AQ9" s="636" t="s">
        <v>480</v>
      </c>
      <c r="AR9" s="636" t="s">
        <v>480</v>
      </c>
      <c r="AS9" s="636" t="s">
        <v>480</v>
      </c>
      <c r="AT9" s="636" t="s">
        <v>480</v>
      </c>
      <c r="AU9" s="636" t="s">
        <v>480</v>
      </c>
      <c r="AV9" s="636" t="s">
        <v>480</v>
      </c>
      <c r="AW9" s="636" t="s">
        <v>480</v>
      </c>
      <c r="AX9" s="636" t="s">
        <v>480</v>
      </c>
      <c r="AY9" s="514" t="s">
        <v>359</v>
      </c>
      <c r="AZ9" s="325"/>
      <c r="BA9" s="676"/>
      <c r="BB9" s="422"/>
    </row>
    <row r="10" spans="1:54" x14ac:dyDescent="0.15">
      <c r="F10" s="11" t="s">
        <v>26</v>
      </c>
      <c r="G10" s="89" t="s">
        <v>0</v>
      </c>
      <c r="H10" s="89" t="s">
        <v>1</v>
      </c>
      <c r="I10" s="89" t="s">
        <v>2</v>
      </c>
      <c r="J10" s="423" t="s">
        <v>542</v>
      </c>
      <c r="K10" s="423" t="s">
        <v>259</v>
      </c>
      <c r="L10" s="423" t="s">
        <v>620</v>
      </c>
      <c r="M10" s="423" t="s">
        <v>621</v>
      </c>
      <c r="N10" s="423" t="s">
        <v>622</v>
      </c>
      <c r="O10" s="423" t="s">
        <v>623</v>
      </c>
      <c r="P10" s="423" t="s">
        <v>624</v>
      </c>
      <c r="Q10" s="423" t="s">
        <v>625</v>
      </c>
      <c r="R10" s="423" t="s">
        <v>1536</v>
      </c>
      <c r="S10" s="423" t="s">
        <v>1538</v>
      </c>
      <c r="T10" s="423" t="s">
        <v>1540</v>
      </c>
      <c r="U10" s="423" t="s">
        <v>1542</v>
      </c>
      <c r="V10" s="423" t="s">
        <v>1544</v>
      </c>
      <c r="W10" s="423" t="s">
        <v>1546</v>
      </c>
      <c r="X10" s="423" t="s">
        <v>1548</v>
      </c>
      <c r="Y10" s="423" t="s">
        <v>1550</v>
      </c>
      <c r="Z10" s="423" t="s">
        <v>1552</v>
      </c>
      <c r="AA10" s="423" t="s">
        <v>1554</v>
      </c>
      <c r="AB10" s="423" t="s">
        <v>1556</v>
      </c>
      <c r="AC10" s="423" t="s">
        <v>1558</v>
      </c>
      <c r="AD10" s="423" t="s">
        <v>1560</v>
      </c>
      <c r="AE10" s="423" t="s">
        <v>1561</v>
      </c>
      <c r="AF10" s="423" t="s">
        <v>1563</v>
      </c>
      <c r="AG10" s="423" t="s">
        <v>1565</v>
      </c>
      <c r="AH10" s="423" t="s">
        <v>1567</v>
      </c>
      <c r="AI10" s="423" t="s">
        <v>1569</v>
      </c>
      <c r="AJ10" s="423" t="s">
        <v>1571</v>
      </c>
      <c r="AK10" s="423" t="s">
        <v>1573</v>
      </c>
      <c r="AL10" s="423" t="s">
        <v>1575</v>
      </c>
      <c r="AM10" s="423" t="s">
        <v>1577</v>
      </c>
      <c r="AN10" s="423" t="s">
        <v>1579</v>
      </c>
      <c r="AO10" s="423" t="s">
        <v>1581</v>
      </c>
      <c r="AP10" s="423" t="s">
        <v>1583</v>
      </c>
      <c r="AQ10" s="423" t="s">
        <v>1585</v>
      </c>
      <c r="AR10" s="423" t="s">
        <v>1587</v>
      </c>
      <c r="AS10" s="423" t="s">
        <v>1589</v>
      </c>
      <c r="AT10" s="423" t="s">
        <v>1591</v>
      </c>
      <c r="AU10" s="423" t="s">
        <v>1593</v>
      </c>
      <c r="AV10" s="423" t="s">
        <v>1595</v>
      </c>
      <c r="AW10" s="423" t="s">
        <v>1597</v>
      </c>
      <c r="AX10" s="423" t="s">
        <v>1599</v>
      </c>
      <c r="AY10" s="597"/>
      <c r="AZ10" s="424"/>
      <c r="BA10" s="543"/>
      <c r="BB10" s="422"/>
    </row>
    <row r="11" spans="1:54" ht="101.25" x14ac:dyDescent="0.25">
      <c r="F11" s="425">
        <v>1</v>
      </c>
      <c r="G11" s="426" t="s">
        <v>482</v>
      </c>
      <c r="H11" s="408" t="s">
        <v>251</v>
      </c>
      <c r="I11" s="541" t="s">
        <v>1475</v>
      </c>
      <c r="J11" s="541"/>
      <c r="K11" s="541" t="s">
        <v>1529</v>
      </c>
      <c r="L11" s="541" t="s">
        <v>1530</v>
      </c>
      <c r="M11" s="541" t="s">
        <v>1531</v>
      </c>
      <c r="N11" s="541" t="s">
        <v>1532</v>
      </c>
      <c r="O11" s="541" t="s">
        <v>1533</v>
      </c>
      <c r="P11" s="541" t="s">
        <v>1534</v>
      </c>
      <c r="Q11" s="541" t="s">
        <v>1535</v>
      </c>
      <c r="R11" s="541" t="s">
        <v>1537</v>
      </c>
      <c r="S11" s="541" t="s">
        <v>1539</v>
      </c>
      <c r="T11" s="541" t="s">
        <v>1541</v>
      </c>
      <c r="U11" s="541" t="s">
        <v>1543</v>
      </c>
      <c r="V11" s="541" t="s">
        <v>1545</v>
      </c>
      <c r="W11" s="541" t="s">
        <v>1547</v>
      </c>
      <c r="X11" s="541" t="s">
        <v>1549</v>
      </c>
      <c r="Y11" s="541" t="s">
        <v>1551</v>
      </c>
      <c r="Z11" s="541" t="s">
        <v>1553</v>
      </c>
      <c r="AA11" s="541" t="s">
        <v>1555</v>
      </c>
      <c r="AB11" s="541" t="s">
        <v>1557</v>
      </c>
      <c r="AC11" s="541" t="s">
        <v>1559</v>
      </c>
      <c r="AD11" s="541" t="s">
        <v>1602</v>
      </c>
      <c r="AE11" s="541" t="s">
        <v>1562</v>
      </c>
      <c r="AF11" s="541" t="s">
        <v>1564</v>
      </c>
      <c r="AG11" s="541" t="s">
        <v>1566</v>
      </c>
      <c r="AH11" s="541" t="s">
        <v>1568</v>
      </c>
      <c r="AI11" s="541" t="s">
        <v>1570</v>
      </c>
      <c r="AJ11" s="541" t="s">
        <v>1572</v>
      </c>
      <c r="AK11" s="541" t="s">
        <v>1574</v>
      </c>
      <c r="AL11" s="541" t="s">
        <v>1576</v>
      </c>
      <c r="AM11" s="541" t="s">
        <v>1578</v>
      </c>
      <c r="AN11" s="541" t="s">
        <v>1580</v>
      </c>
      <c r="AO11" s="541" t="s">
        <v>1582</v>
      </c>
      <c r="AP11" s="541" t="s">
        <v>1584</v>
      </c>
      <c r="AQ11" s="541" t="s">
        <v>1586</v>
      </c>
      <c r="AR11" s="541" t="s">
        <v>1588</v>
      </c>
      <c r="AS11" s="541" t="s">
        <v>1590</v>
      </c>
      <c r="AT11" s="541" t="s">
        <v>1592</v>
      </c>
      <c r="AU11" s="541" t="s">
        <v>1594</v>
      </c>
      <c r="AV11" s="541" t="s">
        <v>1596</v>
      </c>
      <c r="AW11" s="541" t="s">
        <v>1598</v>
      </c>
      <c r="AX11" s="541" t="s">
        <v>1600</v>
      </c>
      <c r="AY11" s="598"/>
      <c r="AZ11" s="424"/>
      <c r="BA11" s="325"/>
      <c r="BB11" s="504"/>
    </row>
    <row r="12" spans="1:54" ht="18.75" x14ac:dyDescent="0.25">
      <c r="F12" s="425">
        <v>2</v>
      </c>
      <c r="G12" s="426" t="s">
        <v>360</v>
      </c>
      <c r="H12" s="408" t="s">
        <v>251</v>
      </c>
      <c r="I12" s="282" t="s">
        <v>1476</v>
      </c>
      <c r="J12" s="408" t="s">
        <v>251</v>
      </c>
      <c r="K12" s="524" t="s">
        <v>251</v>
      </c>
      <c r="L12" s="524" t="s">
        <v>251</v>
      </c>
      <c r="M12" s="524" t="s">
        <v>251</v>
      </c>
      <c r="N12" s="524" t="s">
        <v>251</v>
      </c>
      <c r="O12" s="524" t="s">
        <v>251</v>
      </c>
      <c r="P12" s="524" t="s">
        <v>251</v>
      </c>
      <c r="Q12" s="524" t="s">
        <v>251</v>
      </c>
      <c r="R12" s="524" t="s">
        <v>251</v>
      </c>
      <c r="S12" s="524" t="s">
        <v>251</v>
      </c>
      <c r="T12" s="524" t="s">
        <v>251</v>
      </c>
      <c r="U12" s="524" t="s">
        <v>251</v>
      </c>
      <c r="V12" s="524" t="s">
        <v>251</v>
      </c>
      <c r="W12" s="524" t="s">
        <v>251</v>
      </c>
      <c r="X12" s="524" t="s">
        <v>251</v>
      </c>
      <c r="Y12" s="524" t="s">
        <v>251</v>
      </c>
      <c r="Z12" s="524" t="s">
        <v>251</v>
      </c>
      <c r="AA12" s="524" t="s">
        <v>251</v>
      </c>
      <c r="AB12" s="524" t="s">
        <v>251</v>
      </c>
      <c r="AC12" s="524" t="s">
        <v>251</v>
      </c>
      <c r="AD12" s="524" t="s">
        <v>251</v>
      </c>
      <c r="AE12" s="524" t="s">
        <v>251</v>
      </c>
      <c r="AF12" s="524" t="s">
        <v>251</v>
      </c>
      <c r="AG12" s="524" t="s">
        <v>251</v>
      </c>
      <c r="AH12" s="524" t="s">
        <v>251</v>
      </c>
      <c r="AI12" s="524" t="s">
        <v>251</v>
      </c>
      <c r="AJ12" s="524" t="s">
        <v>251</v>
      </c>
      <c r="AK12" s="524" t="s">
        <v>251</v>
      </c>
      <c r="AL12" s="524" t="s">
        <v>251</v>
      </c>
      <c r="AM12" s="524" t="s">
        <v>251</v>
      </c>
      <c r="AN12" s="524" t="s">
        <v>251</v>
      </c>
      <c r="AO12" s="524" t="s">
        <v>251</v>
      </c>
      <c r="AP12" s="524" t="s">
        <v>251</v>
      </c>
      <c r="AQ12" s="524" t="s">
        <v>251</v>
      </c>
      <c r="AR12" s="524" t="s">
        <v>251</v>
      </c>
      <c r="AS12" s="524" t="s">
        <v>251</v>
      </c>
      <c r="AT12" s="524" t="s">
        <v>251</v>
      </c>
      <c r="AU12" s="524" t="s">
        <v>251</v>
      </c>
      <c r="AV12" s="524" t="s">
        <v>251</v>
      </c>
      <c r="AW12" s="524" t="s">
        <v>251</v>
      </c>
      <c r="AX12" s="524" t="s">
        <v>251</v>
      </c>
      <c r="AY12" s="598"/>
      <c r="AZ12" s="424"/>
      <c r="BA12" s="325" t="s">
        <v>487</v>
      </c>
      <c r="BB12" s="504"/>
    </row>
    <row r="13" spans="1:54" s="484" customFormat="1" ht="18.75" x14ac:dyDescent="0.25">
      <c r="A13" s="490"/>
      <c r="B13" s="491"/>
      <c r="C13" s="490"/>
      <c r="D13" s="490"/>
      <c r="F13" s="493" t="s">
        <v>257</v>
      </c>
      <c r="G13" s="444" t="s">
        <v>483</v>
      </c>
      <c r="H13" s="495" t="s">
        <v>251</v>
      </c>
      <c r="I13" s="282" t="s">
        <v>1477</v>
      </c>
      <c r="J13" s="495" t="s">
        <v>251</v>
      </c>
      <c r="K13" s="524" t="s">
        <v>251</v>
      </c>
      <c r="L13" s="524" t="s">
        <v>251</v>
      </c>
      <c r="M13" s="524" t="s">
        <v>251</v>
      </c>
      <c r="N13" s="524" t="s">
        <v>251</v>
      </c>
      <c r="O13" s="524" t="s">
        <v>251</v>
      </c>
      <c r="P13" s="524" t="s">
        <v>251</v>
      </c>
      <c r="Q13" s="524" t="s">
        <v>251</v>
      </c>
      <c r="R13" s="524" t="s">
        <v>251</v>
      </c>
      <c r="S13" s="524" t="s">
        <v>251</v>
      </c>
      <c r="T13" s="524" t="s">
        <v>251</v>
      </c>
      <c r="U13" s="524" t="s">
        <v>251</v>
      </c>
      <c r="V13" s="524" t="s">
        <v>251</v>
      </c>
      <c r="W13" s="524" t="s">
        <v>251</v>
      </c>
      <c r="X13" s="524" t="s">
        <v>251</v>
      </c>
      <c r="Y13" s="524" t="s">
        <v>251</v>
      </c>
      <c r="Z13" s="524" t="s">
        <v>251</v>
      </c>
      <c r="AA13" s="524" t="s">
        <v>251</v>
      </c>
      <c r="AB13" s="524" t="s">
        <v>251</v>
      </c>
      <c r="AC13" s="524" t="s">
        <v>251</v>
      </c>
      <c r="AD13" s="524" t="s">
        <v>251</v>
      </c>
      <c r="AE13" s="524" t="s">
        <v>251</v>
      </c>
      <c r="AF13" s="524" t="s">
        <v>251</v>
      </c>
      <c r="AG13" s="524" t="s">
        <v>251</v>
      </c>
      <c r="AH13" s="524" t="s">
        <v>251</v>
      </c>
      <c r="AI13" s="524" t="s">
        <v>251</v>
      </c>
      <c r="AJ13" s="524" t="s">
        <v>251</v>
      </c>
      <c r="AK13" s="524" t="s">
        <v>251</v>
      </c>
      <c r="AL13" s="524" t="s">
        <v>251</v>
      </c>
      <c r="AM13" s="524" t="s">
        <v>251</v>
      </c>
      <c r="AN13" s="524" t="s">
        <v>251</v>
      </c>
      <c r="AO13" s="524" t="s">
        <v>251</v>
      </c>
      <c r="AP13" s="524" t="s">
        <v>251</v>
      </c>
      <c r="AQ13" s="524" t="s">
        <v>251</v>
      </c>
      <c r="AR13" s="524" t="s">
        <v>251</v>
      </c>
      <c r="AS13" s="524" t="s">
        <v>251</v>
      </c>
      <c r="AT13" s="524" t="s">
        <v>251</v>
      </c>
      <c r="AU13" s="524" t="s">
        <v>251</v>
      </c>
      <c r="AV13" s="524" t="s">
        <v>251</v>
      </c>
      <c r="AW13" s="524" t="s">
        <v>251</v>
      </c>
      <c r="AX13" s="524" t="s">
        <v>251</v>
      </c>
      <c r="AY13" s="598"/>
      <c r="AZ13" s="492"/>
      <c r="BA13" s="325" t="s">
        <v>486</v>
      </c>
      <c r="BB13" s="504"/>
    </row>
    <row r="14" spans="1:54" ht="78.75" x14ac:dyDescent="0.25">
      <c r="F14" s="425" t="s">
        <v>1</v>
      </c>
      <c r="G14" s="426" t="s">
        <v>484</v>
      </c>
      <c r="H14" s="408" t="s">
        <v>251</v>
      </c>
      <c r="I14" s="427" t="s">
        <v>1478</v>
      </c>
      <c r="J14" s="408" t="s">
        <v>251</v>
      </c>
      <c r="K14" s="524" t="s">
        <v>251</v>
      </c>
      <c r="L14" s="524" t="s">
        <v>251</v>
      </c>
      <c r="M14" s="524" t="s">
        <v>251</v>
      </c>
      <c r="N14" s="524" t="s">
        <v>251</v>
      </c>
      <c r="O14" s="524" t="s">
        <v>251</v>
      </c>
      <c r="P14" s="524" t="s">
        <v>251</v>
      </c>
      <c r="Q14" s="524" t="s">
        <v>251</v>
      </c>
      <c r="R14" s="524" t="s">
        <v>251</v>
      </c>
      <c r="S14" s="524" t="s">
        <v>251</v>
      </c>
      <c r="T14" s="524" t="s">
        <v>251</v>
      </c>
      <c r="U14" s="524" t="s">
        <v>251</v>
      </c>
      <c r="V14" s="524" t="s">
        <v>251</v>
      </c>
      <c r="W14" s="524" t="s">
        <v>251</v>
      </c>
      <c r="X14" s="524" t="s">
        <v>251</v>
      </c>
      <c r="Y14" s="524" t="s">
        <v>251</v>
      </c>
      <c r="Z14" s="524" t="s">
        <v>251</v>
      </c>
      <c r="AA14" s="524" t="s">
        <v>251</v>
      </c>
      <c r="AB14" s="524" t="s">
        <v>251</v>
      </c>
      <c r="AC14" s="524" t="s">
        <v>251</v>
      </c>
      <c r="AD14" s="524" t="s">
        <v>251</v>
      </c>
      <c r="AE14" s="524" t="s">
        <v>251</v>
      </c>
      <c r="AF14" s="524" t="s">
        <v>251</v>
      </c>
      <c r="AG14" s="524" t="s">
        <v>251</v>
      </c>
      <c r="AH14" s="524" t="s">
        <v>251</v>
      </c>
      <c r="AI14" s="524" t="s">
        <v>251</v>
      </c>
      <c r="AJ14" s="524" t="s">
        <v>251</v>
      </c>
      <c r="AK14" s="524" t="s">
        <v>251</v>
      </c>
      <c r="AL14" s="524" t="s">
        <v>251</v>
      </c>
      <c r="AM14" s="524" t="s">
        <v>251</v>
      </c>
      <c r="AN14" s="524" t="s">
        <v>251</v>
      </c>
      <c r="AO14" s="524" t="s">
        <v>251</v>
      </c>
      <c r="AP14" s="524" t="s">
        <v>251</v>
      </c>
      <c r="AQ14" s="524" t="s">
        <v>251</v>
      </c>
      <c r="AR14" s="524" t="s">
        <v>251</v>
      </c>
      <c r="AS14" s="524" t="s">
        <v>251</v>
      </c>
      <c r="AT14" s="524" t="s">
        <v>251</v>
      </c>
      <c r="AU14" s="524" t="s">
        <v>251</v>
      </c>
      <c r="AV14" s="524" t="s">
        <v>251</v>
      </c>
      <c r="AW14" s="524" t="s">
        <v>251</v>
      </c>
      <c r="AX14" s="524" t="s">
        <v>251</v>
      </c>
      <c r="AY14" s="598"/>
      <c r="AZ14" s="424"/>
      <c r="BA14" s="325" t="s">
        <v>485</v>
      </c>
      <c r="BB14" s="504"/>
    </row>
    <row r="15" spans="1:54" ht="33.75" x14ac:dyDescent="0.25">
      <c r="F15" s="425" t="s">
        <v>2</v>
      </c>
      <c r="G15" s="426" t="s">
        <v>488</v>
      </c>
      <c r="H15" s="408" t="s">
        <v>251</v>
      </c>
      <c r="I15" s="541" t="s">
        <v>1479</v>
      </c>
      <c r="J15" s="408" t="s">
        <v>251</v>
      </c>
      <c r="K15" s="524" t="s">
        <v>251</v>
      </c>
      <c r="L15" s="524" t="s">
        <v>251</v>
      </c>
      <c r="M15" s="524" t="s">
        <v>251</v>
      </c>
      <c r="N15" s="524" t="s">
        <v>251</v>
      </c>
      <c r="O15" s="524" t="s">
        <v>251</v>
      </c>
      <c r="P15" s="524" t="s">
        <v>251</v>
      </c>
      <c r="Q15" s="524" t="s">
        <v>251</v>
      </c>
      <c r="R15" s="524" t="s">
        <v>251</v>
      </c>
      <c r="S15" s="524" t="s">
        <v>251</v>
      </c>
      <c r="T15" s="524" t="s">
        <v>251</v>
      </c>
      <c r="U15" s="524" t="s">
        <v>251</v>
      </c>
      <c r="V15" s="524" t="s">
        <v>251</v>
      </c>
      <c r="W15" s="524" t="s">
        <v>251</v>
      </c>
      <c r="X15" s="524" t="s">
        <v>251</v>
      </c>
      <c r="Y15" s="524" t="s">
        <v>251</v>
      </c>
      <c r="Z15" s="524" t="s">
        <v>251</v>
      </c>
      <c r="AA15" s="524" t="s">
        <v>251</v>
      </c>
      <c r="AB15" s="524" t="s">
        <v>251</v>
      </c>
      <c r="AC15" s="524" t="s">
        <v>251</v>
      </c>
      <c r="AD15" s="524" t="s">
        <v>251</v>
      </c>
      <c r="AE15" s="524" t="s">
        <v>251</v>
      </c>
      <c r="AF15" s="524" t="s">
        <v>251</v>
      </c>
      <c r="AG15" s="524" t="s">
        <v>251</v>
      </c>
      <c r="AH15" s="524" t="s">
        <v>251</v>
      </c>
      <c r="AI15" s="524" t="s">
        <v>251</v>
      </c>
      <c r="AJ15" s="524" t="s">
        <v>251</v>
      </c>
      <c r="AK15" s="524" t="s">
        <v>251</v>
      </c>
      <c r="AL15" s="524" t="s">
        <v>251</v>
      </c>
      <c r="AM15" s="524" t="s">
        <v>251</v>
      </c>
      <c r="AN15" s="524" t="s">
        <v>251</v>
      </c>
      <c r="AO15" s="524" t="s">
        <v>251</v>
      </c>
      <c r="AP15" s="524" t="s">
        <v>251</v>
      </c>
      <c r="AQ15" s="524" t="s">
        <v>251</v>
      </c>
      <c r="AR15" s="524" t="s">
        <v>251</v>
      </c>
      <c r="AS15" s="524" t="s">
        <v>251</v>
      </c>
      <c r="AT15" s="524" t="s">
        <v>251</v>
      </c>
      <c r="AU15" s="524" t="s">
        <v>251</v>
      </c>
      <c r="AV15" s="524" t="s">
        <v>251</v>
      </c>
      <c r="AW15" s="524" t="s">
        <v>251</v>
      </c>
      <c r="AX15" s="524" t="s">
        <v>251</v>
      </c>
      <c r="AY15" s="598"/>
      <c r="AZ15" s="424"/>
      <c r="BA15" s="325" t="s">
        <v>489</v>
      </c>
      <c r="BB15" s="504"/>
    </row>
    <row r="16" spans="1:54" ht="22.5" x14ac:dyDescent="0.25">
      <c r="F16" s="425" t="s">
        <v>12</v>
      </c>
      <c r="G16" s="426" t="s">
        <v>361</v>
      </c>
      <c r="H16" s="408" t="s">
        <v>251</v>
      </c>
      <c r="I16" s="541" t="s">
        <v>1480</v>
      </c>
      <c r="J16" s="408" t="s">
        <v>251</v>
      </c>
      <c r="K16" s="524" t="s">
        <v>251</v>
      </c>
      <c r="L16" s="524" t="s">
        <v>251</v>
      </c>
      <c r="M16" s="524" t="s">
        <v>251</v>
      </c>
      <c r="N16" s="524" t="s">
        <v>251</v>
      </c>
      <c r="O16" s="524" t="s">
        <v>251</v>
      </c>
      <c r="P16" s="524" t="s">
        <v>251</v>
      </c>
      <c r="Q16" s="524" t="s">
        <v>251</v>
      </c>
      <c r="R16" s="524" t="s">
        <v>251</v>
      </c>
      <c r="S16" s="524" t="s">
        <v>251</v>
      </c>
      <c r="T16" s="524" t="s">
        <v>251</v>
      </c>
      <c r="U16" s="524" t="s">
        <v>251</v>
      </c>
      <c r="V16" s="524" t="s">
        <v>251</v>
      </c>
      <c r="W16" s="524" t="s">
        <v>251</v>
      </c>
      <c r="X16" s="524" t="s">
        <v>251</v>
      </c>
      <c r="Y16" s="524" t="s">
        <v>251</v>
      </c>
      <c r="Z16" s="524" t="s">
        <v>251</v>
      </c>
      <c r="AA16" s="524" t="s">
        <v>251</v>
      </c>
      <c r="AB16" s="524" t="s">
        <v>251</v>
      </c>
      <c r="AC16" s="524" t="s">
        <v>251</v>
      </c>
      <c r="AD16" s="524" t="s">
        <v>251</v>
      </c>
      <c r="AE16" s="524" t="s">
        <v>251</v>
      </c>
      <c r="AF16" s="524" t="s">
        <v>251</v>
      </c>
      <c r="AG16" s="524" t="s">
        <v>251</v>
      </c>
      <c r="AH16" s="524" t="s">
        <v>251</v>
      </c>
      <c r="AI16" s="524" t="s">
        <v>251</v>
      </c>
      <c r="AJ16" s="524" t="s">
        <v>251</v>
      </c>
      <c r="AK16" s="524" t="s">
        <v>251</v>
      </c>
      <c r="AL16" s="524" t="s">
        <v>251</v>
      </c>
      <c r="AM16" s="524" t="s">
        <v>251</v>
      </c>
      <c r="AN16" s="524" t="s">
        <v>251</v>
      </c>
      <c r="AO16" s="524" t="s">
        <v>251</v>
      </c>
      <c r="AP16" s="524" t="s">
        <v>251</v>
      </c>
      <c r="AQ16" s="524" t="s">
        <v>251</v>
      </c>
      <c r="AR16" s="524" t="s">
        <v>251</v>
      </c>
      <c r="AS16" s="524" t="s">
        <v>251</v>
      </c>
      <c r="AT16" s="524" t="s">
        <v>251</v>
      </c>
      <c r="AU16" s="524" t="s">
        <v>251</v>
      </c>
      <c r="AV16" s="524" t="s">
        <v>251</v>
      </c>
      <c r="AW16" s="524" t="s">
        <v>251</v>
      </c>
      <c r="AX16" s="524" t="s">
        <v>251</v>
      </c>
      <c r="AY16" s="598"/>
      <c r="AZ16" s="424"/>
      <c r="BA16" s="325"/>
      <c r="BB16" s="504"/>
    </row>
    <row r="17" spans="1:54" ht="22.5" x14ac:dyDescent="0.25">
      <c r="F17" s="425" t="s">
        <v>13</v>
      </c>
      <c r="G17" s="426" t="s">
        <v>490</v>
      </c>
      <c r="H17" s="408" t="s">
        <v>251</v>
      </c>
      <c r="I17" s="282" t="s">
        <v>1481</v>
      </c>
      <c r="J17" s="282"/>
      <c r="K17" s="282" t="s">
        <v>1607</v>
      </c>
      <c r="L17" s="282" t="s">
        <v>1607</v>
      </c>
      <c r="M17" s="282" t="s">
        <v>1607</v>
      </c>
      <c r="N17" s="282" t="s">
        <v>1607</v>
      </c>
      <c r="O17" s="282" t="s">
        <v>1611</v>
      </c>
      <c r="P17" s="282" t="s">
        <v>1481</v>
      </c>
      <c r="Q17" s="282" t="s">
        <v>1481</v>
      </c>
      <c r="R17" s="282" t="s">
        <v>1613</v>
      </c>
      <c r="S17" s="282" t="s">
        <v>1481</v>
      </c>
      <c r="T17" s="282" t="s">
        <v>1481</v>
      </c>
      <c r="U17" s="282" t="s">
        <v>1481</v>
      </c>
      <c r="V17" s="282" t="s">
        <v>1481</v>
      </c>
      <c r="W17" s="282" t="s">
        <v>1481</v>
      </c>
      <c r="X17" s="282" t="s">
        <v>1607</v>
      </c>
      <c r="Y17" s="282" t="s">
        <v>1481</v>
      </c>
      <c r="Z17" s="282" t="s">
        <v>1615</v>
      </c>
      <c r="AA17" s="282" t="s">
        <v>1607</v>
      </c>
      <c r="AB17" s="282" t="s">
        <v>1607</v>
      </c>
      <c r="AC17" s="282" t="s">
        <v>1611</v>
      </c>
      <c r="AD17" s="282" t="s">
        <v>1607</v>
      </c>
      <c r="AE17" s="282" t="s">
        <v>1607</v>
      </c>
      <c r="AF17" s="282" t="s">
        <v>1607</v>
      </c>
      <c r="AG17" s="282" t="s">
        <v>1607</v>
      </c>
      <c r="AH17" s="282" t="s">
        <v>1607</v>
      </c>
      <c r="AI17" s="282" t="s">
        <v>1607</v>
      </c>
      <c r="AJ17" s="282" t="s">
        <v>1607</v>
      </c>
      <c r="AK17" s="282" t="s">
        <v>1481</v>
      </c>
      <c r="AL17" s="282" t="s">
        <v>1610</v>
      </c>
      <c r="AM17" s="282" t="s">
        <v>1617</v>
      </c>
      <c r="AN17" s="282" t="s">
        <v>1607</v>
      </c>
      <c r="AO17" s="282" t="s">
        <v>1610</v>
      </c>
      <c r="AP17" s="282" t="s">
        <v>1619</v>
      </c>
      <c r="AQ17" s="282" t="s">
        <v>1481</v>
      </c>
      <c r="AR17" s="282" t="s">
        <v>1481</v>
      </c>
      <c r="AS17" s="282" t="s">
        <v>1607</v>
      </c>
      <c r="AT17" s="282" t="s">
        <v>1620</v>
      </c>
      <c r="AU17" s="282" t="s">
        <v>1620</v>
      </c>
      <c r="AV17" s="282" t="s">
        <v>1620</v>
      </c>
      <c r="AW17" s="282" t="s">
        <v>1620</v>
      </c>
      <c r="AX17" s="282" t="s">
        <v>1610</v>
      </c>
      <c r="AY17" s="598"/>
      <c r="AZ17" s="424"/>
      <c r="BA17" s="325" t="s">
        <v>491</v>
      </c>
      <c r="BB17" s="504"/>
    </row>
    <row r="18" spans="1:54" ht="22.5" x14ac:dyDescent="0.25">
      <c r="F18" s="425" t="s">
        <v>31</v>
      </c>
      <c r="G18" s="426" t="s">
        <v>492</v>
      </c>
      <c r="H18" s="408" t="s">
        <v>251</v>
      </c>
      <c r="I18" s="282" t="s">
        <v>1482</v>
      </c>
      <c r="J18" s="282"/>
      <c r="K18" s="282" t="s">
        <v>1608</v>
      </c>
      <c r="L18" s="282" t="s">
        <v>1609</v>
      </c>
      <c r="M18" s="282" t="s">
        <v>1609</v>
      </c>
      <c r="N18" s="282" t="s">
        <v>1609</v>
      </c>
      <c r="O18" s="282" t="s">
        <v>1482</v>
      </c>
      <c r="P18" s="282" t="s">
        <v>1612</v>
      </c>
      <c r="Q18" s="282" t="s">
        <v>1612</v>
      </c>
      <c r="R18" s="282" t="s">
        <v>1614</v>
      </c>
      <c r="S18" s="282" t="s">
        <v>1612</v>
      </c>
      <c r="T18" s="282" t="s">
        <v>1612</v>
      </c>
      <c r="U18" s="282" t="s">
        <v>1609</v>
      </c>
      <c r="V18" s="282" t="s">
        <v>1612</v>
      </c>
      <c r="W18" s="282" t="s">
        <v>1612</v>
      </c>
      <c r="X18" s="282" t="s">
        <v>1609</v>
      </c>
      <c r="Y18" s="282" t="s">
        <v>1609</v>
      </c>
      <c r="Z18" s="282" t="s">
        <v>1616</v>
      </c>
      <c r="AA18" s="282" t="s">
        <v>1609</v>
      </c>
      <c r="AB18" s="282" t="s">
        <v>1482</v>
      </c>
      <c r="AC18" s="282" t="s">
        <v>1482</v>
      </c>
      <c r="AD18" s="282" t="s">
        <v>1614</v>
      </c>
      <c r="AE18" s="282" t="s">
        <v>1612</v>
      </c>
      <c r="AF18" s="282" t="s">
        <v>1612</v>
      </c>
      <c r="AG18" s="282" t="s">
        <v>1612</v>
      </c>
      <c r="AH18" s="282" t="s">
        <v>1608</v>
      </c>
      <c r="AI18" s="282" t="s">
        <v>1616</v>
      </c>
      <c r="AJ18" s="282" t="s">
        <v>1609</v>
      </c>
      <c r="AK18" s="282" t="s">
        <v>1609</v>
      </c>
      <c r="AL18" s="282" t="s">
        <v>1608</v>
      </c>
      <c r="AM18" s="282" t="s">
        <v>1618</v>
      </c>
      <c r="AN18" s="282" t="s">
        <v>1609</v>
      </c>
      <c r="AO18" s="282" t="s">
        <v>1616</v>
      </c>
      <c r="AP18" s="282" t="s">
        <v>1482</v>
      </c>
      <c r="AQ18" s="282" t="s">
        <v>1612</v>
      </c>
      <c r="AR18" s="282" t="s">
        <v>1621</v>
      </c>
      <c r="AS18" s="282" t="s">
        <v>1482</v>
      </c>
      <c r="AT18" s="282" t="s">
        <v>1482</v>
      </c>
      <c r="AU18" s="282" t="s">
        <v>1622</v>
      </c>
      <c r="AV18" s="282" t="s">
        <v>1482</v>
      </c>
      <c r="AW18" s="282" t="s">
        <v>1482</v>
      </c>
      <c r="AX18" s="282" t="s">
        <v>1608</v>
      </c>
      <c r="AY18" s="598"/>
      <c r="AZ18" s="424"/>
      <c r="BA18" s="325" t="s">
        <v>493</v>
      </c>
      <c r="BB18" s="504"/>
    </row>
    <row r="19" spans="1:54" ht="56.25" x14ac:dyDescent="0.25">
      <c r="F19" s="425" t="s">
        <v>32</v>
      </c>
      <c r="G19" s="426" t="s">
        <v>494</v>
      </c>
      <c r="H19" s="408" t="s">
        <v>413</v>
      </c>
      <c r="I19" s="428">
        <f>SUM(J19:AY19)</f>
        <v>719224.90522404504</v>
      </c>
      <c r="J19" s="428">
        <f t="shared" ref="J19:AX19" si="0">SUMIF(List06_flag_year,"y",J20:J30)</f>
        <v>0</v>
      </c>
      <c r="K19" s="428">
        <f t="shared" si="0"/>
        <v>15.45157</v>
      </c>
      <c r="L19" s="428">
        <f t="shared" si="0"/>
        <v>222.44900000000001</v>
      </c>
      <c r="M19" s="428">
        <f t="shared" si="0"/>
        <v>587.85799999999995</v>
      </c>
      <c r="N19" s="428">
        <f t="shared" si="0"/>
        <v>506.82299999999998</v>
      </c>
      <c r="O19" s="428">
        <f t="shared" si="0"/>
        <v>0</v>
      </c>
      <c r="P19" s="428">
        <f t="shared" si="0"/>
        <v>1759.7855162711865</v>
      </c>
      <c r="Q19" s="428">
        <f t="shared" si="0"/>
        <v>40802.321363728821</v>
      </c>
      <c r="R19" s="428">
        <f t="shared" si="0"/>
        <v>0</v>
      </c>
      <c r="S19" s="428">
        <f t="shared" si="0"/>
        <v>29925.550674986</v>
      </c>
      <c r="T19" s="428">
        <f t="shared" si="0"/>
        <v>76817.472618398358</v>
      </c>
      <c r="U19" s="428">
        <f t="shared" si="0"/>
        <v>34398.219899126598</v>
      </c>
      <c r="V19" s="428">
        <f t="shared" si="0"/>
        <v>18461.309999999998</v>
      </c>
      <c r="W19" s="428">
        <f t="shared" si="0"/>
        <v>117516.09990748894</v>
      </c>
      <c r="X19" s="428">
        <f t="shared" si="0"/>
        <v>1816</v>
      </c>
      <c r="Y19" s="428">
        <f t="shared" si="0"/>
        <v>14446.738449999999</v>
      </c>
      <c r="Z19" s="428">
        <f t="shared" si="0"/>
        <v>0</v>
      </c>
      <c r="AA19" s="428">
        <f t="shared" si="0"/>
        <v>15778.27248725947</v>
      </c>
      <c r="AB19" s="428">
        <f t="shared" si="0"/>
        <v>10158.815000000061</v>
      </c>
      <c r="AC19" s="428">
        <f t="shared" si="0"/>
        <v>0</v>
      </c>
      <c r="AD19" s="428">
        <f t="shared" si="0"/>
        <v>31039.333979999807</v>
      </c>
      <c r="AE19" s="428">
        <f t="shared" si="0"/>
        <v>66968.740000000005</v>
      </c>
      <c r="AF19" s="428">
        <f t="shared" si="0"/>
        <v>41407.207190000001</v>
      </c>
      <c r="AG19" s="428">
        <f t="shared" si="0"/>
        <v>40351.841884237292</v>
      </c>
      <c r="AH19" s="428">
        <f t="shared" si="0"/>
        <v>1678.37904</v>
      </c>
      <c r="AI19" s="428">
        <f t="shared" si="0"/>
        <v>188.63100000000003</v>
      </c>
      <c r="AJ19" s="428">
        <f t="shared" si="0"/>
        <v>9039.01</v>
      </c>
      <c r="AK19" s="428">
        <f t="shared" si="0"/>
        <v>9039.01</v>
      </c>
      <c r="AL19" s="428">
        <f t="shared" si="0"/>
        <v>0</v>
      </c>
      <c r="AM19" s="428">
        <f t="shared" si="0"/>
        <v>0</v>
      </c>
      <c r="AN19" s="428">
        <f t="shared" si="0"/>
        <v>53457.353502372891</v>
      </c>
      <c r="AO19" s="428">
        <f t="shared" si="0"/>
        <v>0</v>
      </c>
      <c r="AP19" s="428">
        <f t="shared" si="0"/>
        <v>0</v>
      </c>
      <c r="AQ19" s="428">
        <f t="shared" si="0"/>
        <v>74098.593115011026</v>
      </c>
      <c r="AR19" s="428">
        <f t="shared" si="0"/>
        <v>0</v>
      </c>
      <c r="AS19" s="428">
        <f t="shared" si="0"/>
        <v>28743.638025164601</v>
      </c>
      <c r="AT19" s="428">
        <f t="shared" si="0"/>
        <v>0</v>
      </c>
      <c r="AU19" s="428">
        <f t="shared" si="0"/>
        <v>0</v>
      </c>
      <c r="AV19" s="428">
        <f t="shared" si="0"/>
        <v>0</v>
      </c>
      <c r="AW19" s="428">
        <f t="shared" si="0"/>
        <v>0</v>
      </c>
      <c r="AX19" s="428">
        <f t="shared" si="0"/>
        <v>0</v>
      </c>
      <c r="AY19" s="599"/>
      <c r="AZ19" s="429"/>
      <c r="BA19" s="325" t="s">
        <v>495</v>
      </c>
      <c r="BB19" s="505"/>
    </row>
    <row r="20" spans="1:54" ht="33.75" x14ac:dyDescent="0.25">
      <c r="B20" s="752" t="s">
        <v>362</v>
      </c>
      <c r="F20" s="425" t="str">
        <f>B20</f>
        <v>8.0</v>
      </c>
      <c r="G20" s="508"/>
      <c r="H20" s="408" t="s">
        <v>413</v>
      </c>
      <c r="I20" s="428">
        <f t="shared" ref="I20:AX20" si="1">SUM(I21:I22)</f>
        <v>0</v>
      </c>
      <c r="J20" s="428">
        <f t="shared" si="1"/>
        <v>0</v>
      </c>
      <c r="K20" s="428">
        <f t="shared" si="1"/>
        <v>0</v>
      </c>
      <c r="L20" s="428">
        <f t="shared" si="1"/>
        <v>0</v>
      </c>
      <c r="M20" s="428">
        <f t="shared" si="1"/>
        <v>0</v>
      </c>
      <c r="N20" s="428">
        <f t="shared" si="1"/>
        <v>0</v>
      </c>
      <c r="O20" s="428">
        <f t="shared" si="1"/>
        <v>0</v>
      </c>
      <c r="P20" s="428">
        <f t="shared" si="1"/>
        <v>0</v>
      </c>
      <c r="Q20" s="428">
        <f t="shared" si="1"/>
        <v>0</v>
      </c>
      <c r="R20" s="428">
        <f t="shared" si="1"/>
        <v>0</v>
      </c>
      <c r="S20" s="428">
        <f t="shared" si="1"/>
        <v>0</v>
      </c>
      <c r="T20" s="428">
        <f t="shared" si="1"/>
        <v>0</v>
      </c>
      <c r="U20" s="428">
        <f t="shared" si="1"/>
        <v>0</v>
      </c>
      <c r="V20" s="428">
        <f t="shared" si="1"/>
        <v>0</v>
      </c>
      <c r="W20" s="428">
        <f t="shared" si="1"/>
        <v>0</v>
      </c>
      <c r="X20" s="428">
        <f t="shared" si="1"/>
        <v>0</v>
      </c>
      <c r="Y20" s="428">
        <f t="shared" si="1"/>
        <v>0</v>
      </c>
      <c r="Z20" s="428">
        <f t="shared" si="1"/>
        <v>0</v>
      </c>
      <c r="AA20" s="428">
        <f t="shared" si="1"/>
        <v>0</v>
      </c>
      <c r="AB20" s="428">
        <f t="shared" si="1"/>
        <v>0</v>
      </c>
      <c r="AC20" s="428">
        <f t="shared" si="1"/>
        <v>0</v>
      </c>
      <c r="AD20" s="428">
        <f t="shared" si="1"/>
        <v>0</v>
      </c>
      <c r="AE20" s="428">
        <f t="shared" si="1"/>
        <v>0</v>
      </c>
      <c r="AF20" s="428">
        <f t="shared" si="1"/>
        <v>0</v>
      </c>
      <c r="AG20" s="428">
        <f t="shared" si="1"/>
        <v>0</v>
      </c>
      <c r="AH20" s="428">
        <f t="shared" si="1"/>
        <v>0</v>
      </c>
      <c r="AI20" s="428">
        <f t="shared" si="1"/>
        <v>0</v>
      </c>
      <c r="AJ20" s="428">
        <f t="shared" si="1"/>
        <v>0</v>
      </c>
      <c r="AK20" s="428">
        <f t="shared" si="1"/>
        <v>0</v>
      </c>
      <c r="AL20" s="428">
        <f t="shared" si="1"/>
        <v>0</v>
      </c>
      <c r="AM20" s="428">
        <f t="shared" si="1"/>
        <v>0</v>
      </c>
      <c r="AN20" s="428">
        <f t="shared" si="1"/>
        <v>0</v>
      </c>
      <c r="AO20" s="428">
        <f t="shared" si="1"/>
        <v>0</v>
      </c>
      <c r="AP20" s="428">
        <f t="shared" si="1"/>
        <v>0</v>
      </c>
      <c r="AQ20" s="428">
        <f t="shared" si="1"/>
        <v>0</v>
      </c>
      <c r="AR20" s="428">
        <f t="shared" si="1"/>
        <v>0</v>
      </c>
      <c r="AS20" s="428">
        <f t="shared" si="1"/>
        <v>0</v>
      </c>
      <c r="AT20" s="428">
        <f t="shared" si="1"/>
        <v>0</v>
      </c>
      <c r="AU20" s="428">
        <f t="shared" si="1"/>
        <v>0</v>
      </c>
      <c r="AV20" s="428">
        <f t="shared" si="1"/>
        <v>0</v>
      </c>
      <c r="AW20" s="428">
        <f t="shared" si="1"/>
        <v>0</v>
      </c>
      <c r="AX20" s="428">
        <f t="shared" si="1"/>
        <v>0</v>
      </c>
      <c r="AY20" s="599" t="s">
        <v>61</v>
      </c>
      <c r="AZ20" s="429"/>
      <c r="BA20" s="325" t="s">
        <v>496</v>
      </c>
      <c r="BB20" s="505"/>
    </row>
    <row r="21" spans="1:54" ht="45" x14ac:dyDescent="0.25">
      <c r="B21" s="752"/>
      <c r="C21" s="191">
        <v>1</v>
      </c>
      <c r="F21" s="430" t="str">
        <f>B20&amp;"."&amp;C21</f>
        <v>8.0.1</v>
      </c>
      <c r="G21" s="538"/>
      <c r="H21" s="431" t="s">
        <v>413</v>
      </c>
      <c r="I21" s="499">
        <v>0</v>
      </c>
      <c r="J21" s="5"/>
      <c r="K21" s="5">
        <v>0</v>
      </c>
      <c r="L21" s="5">
        <v>0</v>
      </c>
      <c r="M21" s="5">
        <v>0</v>
      </c>
      <c r="N21" s="5">
        <v>0</v>
      </c>
      <c r="O21" s="5">
        <v>0</v>
      </c>
      <c r="P21" s="5">
        <v>0</v>
      </c>
      <c r="Q21" s="5">
        <v>0</v>
      </c>
      <c r="R21" s="5">
        <v>0</v>
      </c>
      <c r="S21" s="5">
        <v>0</v>
      </c>
      <c r="T21" s="5">
        <v>0</v>
      </c>
      <c r="U21" s="5">
        <v>0</v>
      </c>
      <c r="V21" s="5">
        <v>0</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0</v>
      </c>
      <c r="AX21" s="5">
        <v>0</v>
      </c>
      <c r="AY21" s="599" t="s">
        <v>363</v>
      </c>
      <c r="AZ21" s="429"/>
      <c r="BA21" s="325" t="s">
        <v>497</v>
      </c>
      <c r="BB21" s="505"/>
    </row>
    <row r="22" spans="1:54" ht="18.75" x14ac:dyDescent="0.25">
      <c r="B22" s="752"/>
      <c r="F22" s="432"/>
      <c r="G22" s="433" t="s">
        <v>364</v>
      </c>
      <c r="H22" s="434"/>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600"/>
      <c r="AZ22" s="429"/>
      <c r="BA22" s="325"/>
      <c r="BB22" s="505"/>
    </row>
    <row r="23" spans="1:54" ht="33.75" x14ac:dyDescent="0.25">
      <c r="B23" s="752" t="s">
        <v>365</v>
      </c>
      <c r="D23" s="169"/>
      <c r="F23" s="436" t="str">
        <f>B23</f>
        <v>8.1</v>
      </c>
      <c r="G23" s="508">
        <v>2018</v>
      </c>
      <c r="H23" s="437" t="s">
        <v>413</v>
      </c>
      <c r="I23" s="438">
        <f t="shared" ref="I23:AX23" si="2">SUM(I24:I29)</f>
        <v>719224.90522404504</v>
      </c>
      <c r="J23" s="428">
        <f t="shared" si="2"/>
        <v>0</v>
      </c>
      <c r="K23" s="428">
        <f t="shared" si="2"/>
        <v>15.45157</v>
      </c>
      <c r="L23" s="428">
        <f t="shared" si="2"/>
        <v>222.44900000000001</v>
      </c>
      <c r="M23" s="428">
        <f t="shared" si="2"/>
        <v>587.85799999999995</v>
      </c>
      <c r="N23" s="428">
        <f t="shared" si="2"/>
        <v>506.82299999999998</v>
      </c>
      <c r="O23" s="428">
        <f t="shared" si="2"/>
        <v>0</v>
      </c>
      <c r="P23" s="428">
        <f t="shared" si="2"/>
        <v>1759.7855162711865</v>
      </c>
      <c r="Q23" s="428">
        <f t="shared" si="2"/>
        <v>40802.321363728821</v>
      </c>
      <c r="R23" s="428">
        <f t="shared" si="2"/>
        <v>0</v>
      </c>
      <c r="S23" s="428">
        <f t="shared" si="2"/>
        <v>29925.550674986</v>
      </c>
      <c r="T23" s="428">
        <f t="shared" si="2"/>
        <v>76817.472618398358</v>
      </c>
      <c r="U23" s="428">
        <f t="shared" si="2"/>
        <v>34398.219899126598</v>
      </c>
      <c r="V23" s="428">
        <f t="shared" si="2"/>
        <v>18461.309999999998</v>
      </c>
      <c r="W23" s="428">
        <f t="shared" si="2"/>
        <v>117516.09990748894</v>
      </c>
      <c r="X23" s="428">
        <f t="shared" si="2"/>
        <v>1816</v>
      </c>
      <c r="Y23" s="428">
        <f t="shared" si="2"/>
        <v>14446.738449999999</v>
      </c>
      <c r="Z23" s="428">
        <f t="shared" si="2"/>
        <v>0</v>
      </c>
      <c r="AA23" s="428">
        <f t="shared" si="2"/>
        <v>15778.27248725947</v>
      </c>
      <c r="AB23" s="428">
        <f t="shared" si="2"/>
        <v>10158.815000000061</v>
      </c>
      <c r="AC23" s="428">
        <f t="shared" si="2"/>
        <v>0</v>
      </c>
      <c r="AD23" s="428">
        <f t="shared" si="2"/>
        <v>31039.333979999807</v>
      </c>
      <c r="AE23" s="428">
        <f t="shared" si="2"/>
        <v>66968.740000000005</v>
      </c>
      <c r="AF23" s="428">
        <f t="shared" si="2"/>
        <v>41407.207190000001</v>
      </c>
      <c r="AG23" s="428">
        <f t="shared" si="2"/>
        <v>40351.841884237292</v>
      </c>
      <c r="AH23" s="428">
        <f t="shared" si="2"/>
        <v>1678.37904</v>
      </c>
      <c r="AI23" s="428">
        <f t="shared" si="2"/>
        <v>188.63100000000003</v>
      </c>
      <c r="AJ23" s="428">
        <f t="shared" si="2"/>
        <v>9039.01</v>
      </c>
      <c r="AK23" s="428">
        <f t="shared" si="2"/>
        <v>9039.01</v>
      </c>
      <c r="AL23" s="428">
        <f t="shared" si="2"/>
        <v>0</v>
      </c>
      <c r="AM23" s="428">
        <f t="shared" si="2"/>
        <v>0</v>
      </c>
      <c r="AN23" s="428">
        <f t="shared" si="2"/>
        <v>53457.353502372891</v>
      </c>
      <c r="AO23" s="428">
        <f t="shared" si="2"/>
        <v>0</v>
      </c>
      <c r="AP23" s="428">
        <f t="shared" si="2"/>
        <v>0</v>
      </c>
      <c r="AQ23" s="428">
        <f t="shared" si="2"/>
        <v>74098.593115011026</v>
      </c>
      <c r="AR23" s="428">
        <f t="shared" si="2"/>
        <v>0</v>
      </c>
      <c r="AS23" s="428">
        <f t="shared" si="2"/>
        <v>28743.638025164601</v>
      </c>
      <c r="AT23" s="428">
        <f t="shared" si="2"/>
        <v>0</v>
      </c>
      <c r="AU23" s="428">
        <f t="shared" si="2"/>
        <v>0</v>
      </c>
      <c r="AV23" s="428">
        <f t="shared" si="2"/>
        <v>0</v>
      </c>
      <c r="AW23" s="428">
        <f t="shared" si="2"/>
        <v>0</v>
      </c>
      <c r="AX23" s="428">
        <f t="shared" si="2"/>
        <v>0</v>
      </c>
      <c r="AY23" s="599" t="s">
        <v>61</v>
      </c>
      <c r="AZ23" s="429"/>
      <c r="BA23" s="325" t="s">
        <v>496</v>
      </c>
      <c r="BB23" s="505"/>
    </row>
    <row r="24" spans="1:54" ht="45" x14ac:dyDescent="0.25">
      <c r="B24" s="752"/>
      <c r="C24" s="191">
        <v>1</v>
      </c>
      <c r="F24" s="439" t="str">
        <f>B23&amp;"."&amp;C24</f>
        <v>8.1.1</v>
      </c>
      <c r="G24" s="538" t="s">
        <v>510</v>
      </c>
      <c r="H24" s="408" t="s">
        <v>413</v>
      </c>
      <c r="I24" s="499">
        <f>SUM(K24:AX24)</f>
        <v>337276.0799999999</v>
      </c>
      <c r="J24" s="5"/>
      <c r="K24" s="5">
        <v>15.45157</v>
      </c>
      <c r="L24" s="5">
        <v>222.44900000000001</v>
      </c>
      <c r="M24" s="5">
        <v>587.85799999999995</v>
      </c>
      <c r="N24" s="5">
        <v>506.82299999999998</v>
      </c>
      <c r="O24" s="5">
        <v>0</v>
      </c>
      <c r="P24" s="5">
        <v>1759.7855162711865</v>
      </c>
      <c r="Q24" s="5">
        <v>40802.321363728821</v>
      </c>
      <c r="R24" s="5">
        <v>0</v>
      </c>
      <c r="S24" s="5">
        <v>29925.550674986</v>
      </c>
      <c r="T24" s="5">
        <v>76817.472618398358</v>
      </c>
      <c r="U24" s="5">
        <v>34398.219899126598</v>
      </c>
      <c r="V24" s="5">
        <v>18461.309999999998</v>
      </c>
      <c r="W24" s="5">
        <v>117516.09990748894</v>
      </c>
      <c r="X24" s="5">
        <v>1816</v>
      </c>
      <c r="Y24" s="5">
        <v>14446.738449999999</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99" t="s">
        <v>363</v>
      </c>
      <c r="AZ24" s="429"/>
      <c r="BA24" s="325" t="s">
        <v>497</v>
      </c>
      <c r="BB24" s="505"/>
    </row>
    <row r="25" spans="1:54" s="484" customFormat="1" ht="45" x14ac:dyDescent="0.25">
      <c r="A25" s="490"/>
      <c r="B25" s="752"/>
      <c r="C25" s="490">
        <v>2</v>
      </c>
      <c r="D25" s="490"/>
      <c r="E25" s="169" t="s">
        <v>1458</v>
      </c>
      <c r="F25" s="430" t="str">
        <f>$B$23&amp;"."&amp;$C$25</f>
        <v>8.1.2</v>
      </c>
      <c r="G25" s="538" t="s">
        <v>503</v>
      </c>
      <c r="H25" s="431" t="s">
        <v>413</v>
      </c>
      <c r="I25" s="499">
        <f>SUM(K25:AX25)</f>
        <v>18619.538000000004</v>
      </c>
      <c r="J25" s="5"/>
      <c r="K25" s="5">
        <v>0</v>
      </c>
      <c r="L25" s="5">
        <v>0</v>
      </c>
      <c r="M25" s="5">
        <v>0</v>
      </c>
      <c r="N25" s="5">
        <v>0</v>
      </c>
      <c r="O25" s="5">
        <v>0</v>
      </c>
      <c r="P25" s="5">
        <v>0</v>
      </c>
      <c r="Q25" s="5">
        <v>0</v>
      </c>
      <c r="R25" s="5">
        <v>0</v>
      </c>
      <c r="S25" s="5">
        <v>0</v>
      </c>
      <c r="T25" s="5">
        <v>0</v>
      </c>
      <c r="U25" s="5">
        <v>0</v>
      </c>
      <c r="V25" s="5">
        <v>0</v>
      </c>
      <c r="W25" s="5">
        <v>0</v>
      </c>
      <c r="X25" s="5">
        <v>0</v>
      </c>
      <c r="Y25" s="5">
        <v>0</v>
      </c>
      <c r="Z25" s="5">
        <v>0</v>
      </c>
      <c r="AA25" s="5">
        <v>769.17148253709922</v>
      </c>
      <c r="AB25" s="5">
        <v>495.22980419305463</v>
      </c>
      <c r="AC25" s="5">
        <v>0</v>
      </c>
      <c r="AD25" s="5">
        <v>1513.1295617843261</v>
      </c>
      <c r="AE25" s="5">
        <v>3264.6441536001385</v>
      </c>
      <c r="AF25" s="5">
        <v>2018.5506979785362</v>
      </c>
      <c r="AG25" s="5">
        <v>1967.1029303279779</v>
      </c>
      <c r="AH25" s="5">
        <v>81.818925075505561</v>
      </c>
      <c r="AI25" s="5">
        <v>9.1955305018094666</v>
      </c>
      <c r="AJ25" s="5">
        <v>440.64068027609875</v>
      </c>
      <c r="AK25" s="5">
        <v>440.64068027609875</v>
      </c>
      <c r="AL25" s="5">
        <v>0</v>
      </c>
      <c r="AM25" s="5">
        <v>0</v>
      </c>
      <c r="AN25" s="5">
        <v>2605.9805900253987</v>
      </c>
      <c r="AO25" s="5">
        <v>0</v>
      </c>
      <c r="AP25" s="5">
        <v>0</v>
      </c>
      <c r="AQ25" s="5">
        <v>3612.2157711630261</v>
      </c>
      <c r="AR25" s="5">
        <v>0</v>
      </c>
      <c r="AS25" s="5">
        <v>1401.21719226093</v>
      </c>
      <c r="AT25" s="5">
        <v>0</v>
      </c>
      <c r="AU25" s="5">
        <v>0</v>
      </c>
      <c r="AV25" s="5">
        <v>0</v>
      </c>
      <c r="AW25" s="5">
        <v>0</v>
      </c>
      <c r="AX25" s="5">
        <v>0</v>
      </c>
      <c r="AY25" s="599" t="s">
        <v>363</v>
      </c>
      <c r="AZ25" s="429"/>
      <c r="BA25" s="325" t="s">
        <v>497</v>
      </c>
      <c r="BB25" s="505"/>
    </row>
    <row r="26" spans="1:54" s="484" customFormat="1" ht="45" x14ac:dyDescent="0.25">
      <c r="A26" s="490"/>
      <c r="B26" s="752"/>
      <c r="C26" s="490">
        <v>3</v>
      </c>
      <c r="D26" s="490"/>
      <c r="E26" s="169" t="s">
        <v>1458</v>
      </c>
      <c r="F26" s="430" t="str">
        <f>$B$23&amp;"."&amp;$C$26</f>
        <v>8.1.3</v>
      </c>
      <c r="G26" s="538" t="s">
        <v>505</v>
      </c>
      <c r="H26" s="431" t="s">
        <v>413</v>
      </c>
      <c r="I26" s="499">
        <f>SUM(K26:AX26)</f>
        <v>86125.462</v>
      </c>
      <c r="J26" s="5"/>
      <c r="K26" s="5">
        <v>0</v>
      </c>
      <c r="L26" s="5">
        <v>0</v>
      </c>
      <c r="M26" s="5">
        <v>0</v>
      </c>
      <c r="N26" s="5">
        <v>0</v>
      </c>
      <c r="O26" s="5">
        <v>0</v>
      </c>
      <c r="P26" s="5">
        <v>0</v>
      </c>
      <c r="Q26" s="5">
        <v>0</v>
      </c>
      <c r="R26" s="5">
        <v>0</v>
      </c>
      <c r="S26" s="5">
        <v>0</v>
      </c>
      <c r="T26" s="5">
        <v>0</v>
      </c>
      <c r="U26" s="5">
        <v>0</v>
      </c>
      <c r="V26" s="5">
        <v>0</v>
      </c>
      <c r="W26" s="5">
        <v>0</v>
      </c>
      <c r="X26" s="5">
        <v>0</v>
      </c>
      <c r="Y26" s="5">
        <v>0</v>
      </c>
      <c r="Z26" s="5">
        <v>0</v>
      </c>
      <c r="AA26" s="5">
        <v>3557.8352852112985</v>
      </c>
      <c r="AB26" s="5">
        <v>2290.7064440748404</v>
      </c>
      <c r="AC26" s="5">
        <v>0</v>
      </c>
      <c r="AD26" s="5">
        <v>6999.0449051170144</v>
      </c>
      <c r="AE26" s="5">
        <v>15100.749867929639</v>
      </c>
      <c r="AF26" s="5">
        <v>9336.8917872088932</v>
      </c>
      <c r="AG26" s="5">
        <v>9098.9179579026568</v>
      </c>
      <c r="AH26" s="5">
        <v>378.45690491736701</v>
      </c>
      <c r="AI26" s="5">
        <v>42.534315985897834</v>
      </c>
      <c r="AJ26" s="5">
        <v>2038.2021382471087</v>
      </c>
      <c r="AK26" s="5">
        <v>2038.2021382471087</v>
      </c>
      <c r="AL26" s="5">
        <v>0</v>
      </c>
      <c r="AM26" s="5">
        <v>0</v>
      </c>
      <c r="AN26" s="5">
        <v>12054.073644521686</v>
      </c>
      <c r="AO26" s="5">
        <v>0</v>
      </c>
      <c r="AP26" s="5">
        <v>0</v>
      </c>
      <c r="AQ26" s="5">
        <v>16708.457112904838</v>
      </c>
      <c r="AR26" s="5">
        <v>0</v>
      </c>
      <c r="AS26" s="5">
        <v>6481.3894977316531</v>
      </c>
      <c r="AT26" s="5">
        <v>0</v>
      </c>
      <c r="AU26" s="5">
        <v>0</v>
      </c>
      <c r="AV26" s="5">
        <v>0</v>
      </c>
      <c r="AW26" s="5">
        <v>0</v>
      </c>
      <c r="AX26" s="5">
        <v>0</v>
      </c>
      <c r="AY26" s="599" t="s">
        <v>363</v>
      </c>
      <c r="AZ26" s="429"/>
      <c r="BA26" s="325" t="s">
        <v>497</v>
      </c>
      <c r="BB26" s="505"/>
    </row>
    <row r="27" spans="1:54" s="484" customFormat="1" ht="45" x14ac:dyDescent="0.25">
      <c r="A27" s="490"/>
      <c r="B27" s="752"/>
      <c r="C27" s="490">
        <v>4</v>
      </c>
      <c r="D27" s="490"/>
      <c r="E27" s="169" t="s">
        <v>1458</v>
      </c>
      <c r="F27" s="430" t="str">
        <f>$B$23&amp;"."&amp;$C$27</f>
        <v>8.1.4</v>
      </c>
      <c r="G27" s="538" t="s">
        <v>509</v>
      </c>
      <c r="H27" s="431" t="s">
        <v>413</v>
      </c>
      <c r="I27" s="499">
        <f>SUM(K27:AX27)</f>
        <v>277203.8252240452</v>
      </c>
      <c r="J27" s="5"/>
      <c r="K27" s="5">
        <v>0</v>
      </c>
      <c r="L27" s="5">
        <v>0</v>
      </c>
      <c r="M27" s="5">
        <v>0</v>
      </c>
      <c r="N27" s="5">
        <v>0</v>
      </c>
      <c r="O27" s="5">
        <v>0</v>
      </c>
      <c r="P27" s="5">
        <v>0</v>
      </c>
      <c r="Q27" s="5">
        <v>0</v>
      </c>
      <c r="R27" s="5">
        <v>0</v>
      </c>
      <c r="S27" s="5">
        <v>0</v>
      </c>
      <c r="T27" s="5">
        <v>0</v>
      </c>
      <c r="U27" s="5">
        <v>0</v>
      </c>
      <c r="V27" s="5">
        <v>0</v>
      </c>
      <c r="W27" s="5">
        <v>0</v>
      </c>
      <c r="X27" s="5">
        <v>0</v>
      </c>
      <c r="Y27" s="5">
        <v>0</v>
      </c>
      <c r="Z27" s="5">
        <v>0</v>
      </c>
      <c r="AA27" s="5">
        <v>11451.265719511073</v>
      </c>
      <c r="AB27" s="5">
        <v>7372.8787517321662</v>
      </c>
      <c r="AC27" s="5">
        <v>0</v>
      </c>
      <c r="AD27" s="5">
        <v>22527.159513098468</v>
      </c>
      <c r="AE27" s="5">
        <v>48603.345978470228</v>
      </c>
      <c r="AF27" s="5">
        <v>30051.764704812573</v>
      </c>
      <c r="AG27" s="5">
        <v>29285.82099600666</v>
      </c>
      <c r="AH27" s="5">
        <v>1218.1032100071275</v>
      </c>
      <c r="AI27" s="5">
        <v>136.90115351229272</v>
      </c>
      <c r="AJ27" s="5">
        <v>6560.1671814767933</v>
      </c>
      <c r="AK27" s="5">
        <v>6560.1671814767933</v>
      </c>
      <c r="AL27" s="5">
        <v>0</v>
      </c>
      <c r="AM27" s="5">
        <v>0</v>
      </c>
      <c r="AN27" s="5">
        <v>38797.299267825802</v>
      </c>
      <c r="AO27" s="5">
        <v>0</v>
      </c>
      <c r="AP27" s="5">
        <v>0</v>
      </c>
      <c r="AQ27" s="5">
        <v>53777.920230943164</v>
      </c>
      <c r="AR27" s="5">
        <v>0</v>
      </c>
      <c r="AS27" s="5">
        <v>20861.031335172018</v>
      </c>
      <c r="AT27" s="5">
        <v>0</v>
      </c>
      <c r="AU27" s="5">
        <v>0</v>
      </c>
      <c r="AV27" s="5">
        <v>0</v>
      </c>
      <c r="AW27" s="5">
        <v>0</v>
      </c>
      <c r="AX27" s="5">
        <v>0</v>
      </c>
      <c r="AY27" s="599" t="s">
        <v>363</v>
      </c>
      <c r="AZ27" s="429"/>
      <c r="BA27" s="325" t="s">
        <v>497</v>
      </c>
      <c r="BB27" s="505"/>
    </row>
    <row r="28" spans="1:54" s="484" customFormat="1" ht="45" x14ac:dyDescent="0.25">
      <c r="A28" s="490"/>
      <c r="B28" s="752"/>
      <c r="C28" s="490">
        <v>5</v>
      </c>
      <c r="D28" s="490"/>
      <c r="E28" s="169" t="s">
        <v>1458</v>
      </c>
      <c r="F28" s="430" t="str">
        <f>$B$23&amp;"."&amp;$C$28</f>
        <v>8.1.5</v>
      </c>
      <c r="G28" s="538" t="s">
        <v>499</v>
      </c>
      <c r="H28" s="431" t="s">
        <v>413</v>
      </c>
      <c r="I28" s="499">
        <f>SUM(K28:AX28)</f>
        <v>0</v>
      </c>
      <c r="J28" s="5"/>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99" t="s">
        <v>363</v>
      </c>
      <c r="AZ28" s="429"/>
      <c r="BA28" s="325" t="s">
        <v>497</v>
      </c>
      <c r="BB28" s="505"/>
    </row>
    <row r="29" spans="1:54" ht="18.75" x14ac:dyDescent="0.25">
      <c r="B29" s="752"/>
      <c r="F29" s="440"/>
      <c r="G29" s="433" t="s">
        <v>364</v>
      </c>
      <c r="H29" s="434"/>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600"/>
      <c r="AZ29" s="429"/>
      <c r="BA29" s="325"/>
      <c r="BB29" s="505"/>
    </row>
    <row r="30" spans="1:54" ht="18.75" x14ac:dyDescent="0.25">
      <c r="F30" s="523"/>
      <c r="G30" s="513" t="s">
        <v>366</v>
      </c>
      <c r="H30" s="513"/>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512"/>
      <c r="AY30" s="600"/>
      <c r="AZ30" s="442"/>
      <c r="BA30" s="325"/>
      <c r="BB30" s="505"/>
    </row>
    <row r="31" spans="1:54" ht="18.75" x14ac:dyDescent="0.25">
      <c r="F31" s="329" t="s">
        <v>349</v>
      </c>
      <c r="G31" s="520" t="s">
        <v>367</v>
      </c>
      <c r="H31" s="519" t="s">
        <v>251</v>
      </c>
      <c r="I31" s="519" t="s">
        <v>251</v>
      </c>
      <c r="J31" s="519" t="s">
        <v>251</v>
      </c>
      <c r="K31" s="634" t="s">
        <v>251</v>
      </c>
      <c r="L31" s="634" t="s">
        <v>251</v>
      </c>
      <c r="M31" s="634" t="s">
        <v>251</v>
      </c>
      <c r="N31" s="634" t="s">
        <v>251</v>
      </c>
      <c r="O31" s="634" t="s">
        <v>251</v>
      </c>
      <c r="P31" s="634" t="s">
        <v>251</v>
      </c>
      <c r="Q31" s="634" t="s">
        <v>251</v>
      </c>
      <c r="R31" s="634" t="s">
        <v>251</v>
      </c>
      <c r="S31" s="634" t="s">
        <v>251</v>
      </c>
      <c r="T31" s="634" t="s">
        <v>251</v>
      </c>
      <c r="U31" s="634" t="s">
        <v>251</v>
      </c>
      <c r="V31" s="634" t="s">
        <v>251</v>
      </c>
      <c r="W31" s="634" t="s">
        <v>251</v>
      </c>
      <c r="X31" s="634" t="s">
        <v>251</v>
      </c>
      <c r="Y31" s="634" t="s">
        <v>251</v>
      </c>
      <c r="Z31" s="634" t="s">
        <v>251</v>
      </c>
      <c r="AA31" s="634" t="s">
        <v>251</v>
      </c>
      <c r="AB31" s="634" t="s">
        <v>251</v>
      </c>
      <c r="AC31" s="634" t="s">
        <v>251</v>
      </c>
      <c r="AD31" s="634" t="s">
        <v>251</v>
      </c>
      <c r="AE31" s="634" t="s">
        <v>251</v>
      </c>
      <c r="AF31" s="634" t="s">
        <v>251</v>
      </c>
      <c r="AG31" s="634" t="s">
        <v>251</v>
      </c>
      <c r="AH31" s="634" t="s">
        <v>251</v>
      </c>
      <c r="AI31" s="634" t="s">
        <v>251</v>
      </c>
      <c r="AJ31" s="634" t="s">
        <v>251</v>
      </c>
      <c r="AK31" s="634" t="s">
        <v>251</v>
      </c>
      <c r="AL31" s="634" t="s">
        <v>251</v>
      </c>
      <c r="AM31" s="634" t="s">
        <v>251</v>
      </c>
      <c r="AN31" s="634" t="s">
        <v>251</v>
      </c>
      <c r="AO31" s="634" t="s">
        <v>251</v>
      </c>
      <c r="AP31" s="634" t="s">
        <v>251</v>
      </c>
      <c r="AQ31" s="634" t="s">
        <v>251</v>
      </c>
      <c r="AR31" s="634" t="s">
        <v>251</v>
      </c>
      <c r="AS31" s="634" t="s">
        <v>251</v>
      </c>
      <c r="AT31" s="634" t="s">
        <v>251</v>
      </c>
      <c r="AU31" s="634" t="s">
        <v>251</v>
      </c>
      <c r="AV31" s="634" t="s">
        <v>251</v>
      </c>
      <c r="AW31" s="634" t="s">
        <v>251</v>
      </c>
      <c r="AX31" s="634" t="s">
        <v>251</v>
      </c>
      <c r="AY31" s="601"/>
      <c r="AZ31" s="442"/>
      <c r="BA31" s="325"/>
      <c r="BB31" s="505"/>
    </row>
    <row r="32" spans="1:54" ht="18.75" x14ac:dyDescent="0.25">
      <c r="A32" s="443"/>
      <c r="B32" s="443"/>
      <c r="F32" s="329" t="s">
        <v>368</v>
      </c>
      <c r="G32" s="521" t="s">
        <v>369</v>
      </c>
      <c r="H32" s="519" t="s">
        <v>251</v>
      </c>
      <c r="I32" s="519" t="s">
        <v>251</v>
      </c>
      <c r="J32" s="519" t="s">
        <v>251</v>
      </c>
      <c r="K32" s="634" t="s">
        <v>251</v>
      </c>
      <c r="L32" s="634" t="s">
        <v>251</v>
      </c>
      <c r="M32" s="634" t="s">
        <v>251</v>
      </c>
      <c r="N32" s="634" t="s">
        <v>251</v>
      </c>
      <c r="O32" s="634" t="s">
        <v>251</v>
      </c>
      <c r="P32" s="634" t="s">
        <v>251</v>
      </c>
      <c r="Q32" s="634" t="s">
        <v>251</v>
      </c>
      <c r="R32" s="634" t="s">
        <v>251</v>
      </c>
      <c r="S32" s="634" t="s">
        <v>251</v>
      </c>
      <c r="T32" s="634" t="s">
        <v>251</v>
      </c>
      <c r="U32" s="634" t="s">
        <v>251</v>
      </c>
      <c r="V32" s="634" t="s">
        <v>251</v>
      </c>
      <c r="W32" s="634" t="s">
        <v>251</v>
      </c>
      <c r="X32" s="634" t="s">
        <v>251</v>
      </c>
      <c r="Y32" s="634" t="s">
        <v>251</v>
      </c>
      <c r="Z32" s="634" t="s">
        <v>251</v>
      </c>
      <c r="AA32" s="634" t="s">
        <v>251</v>
      </c>
      <c r="AB32" s="634" t="s">
        <v>251</v>
      </c>
      <c r="AC32" s="634" t="s">
        <v>251</v>
      </c>
      <c r="AD32" s="634" t="s">
        <v>251</v>
      </c>
      <c r="AE32" s="634" t="s">
        <v>251</v>
      </c>
      <c r="AF32" s="634" t="s">
        <v>251</v>
      </c>
      <c r="AG32" s="634" t="s">
        <v>251</v>
      </c>
      <c r="AH32" s="634" t="s">
        <v>251</v>
      </c>
      <c r="AI32" s="634" t="s">
        <v>251</v>
      </c>
      <c r="AJ32" s="634" t="s">
        <v>251</v>
      </c>
      <c r="AK32" s="634" t="s">
        <v>251</v>
      </c>
      <c r="AL32" s="634" t="s">
        <v>251</v>
      </c>
      <c r="AM32" s="634" t="s">
        <v>251</v>
      </c>
      <c r="AN32" s="634" t="s">
        <v>251</v>
      </c>
      <c r="AO32" s="634" t="s">
        <v>251</v>
      </c>
      <c r="AP32" s="634" t="s">
        <v>251</v>
      </c>
      <c r="AQ32" s="634" t="s">
        <v>251</v>
      </c>
      <c r="AR32" s="634" t="s">
        <v>251</v>
      </c>
      <c r="AS32" s="634" t="s">
        <v>251</v>
      </c>
      <c r="AT32" s="634" t="s">
        <v>251</v>
      </c>
      <c r="AU32" s="634" t="s">
        <v>251</v>
      </c>
      <c r="AV32" s="634" t="s">
        <v>251</v>
      </c>
      <c r="AW32" s="634" t="s">
        <v>251</v>
      </c>
      <c r="AX32" s="634" t="s">
        <v>251</v>
      </c>
      <c r="AY32" s="601"/>
      <c r="AZ32" s="442"/>
      <c r="BA32" s="325"/>
      <c r="BB32" s="505"/>
    </row>
    <row r="33" spans="1:54" ht="18.75" x14ac:dyDescent="0.25">
      <c r="A33" s="443"/>
      <c r="B33" s="443"/>
      <c r="F33" s="329" t="s">
        <v>371</v>
      </c>
      <c r="G33" s="522" t="s">
        <v>372</v>
      </c>
      <c r="H33" s="519" t="s">
        <v>370</v>
      </c>
      <c r="I33" s="528">
        <v>0</v>
      </c>
      <c r="J33" s="528">
        <v>0</v>
      </c>
      <c r="K33" s="528">
        <v>0</v>
      </c>
      <c r="L33" s="528">
        <v>0</v>
      </c>
      <c r="M33" s="528">
        <v>0</v>
      </c>
      <c r="N33" s="528">
        <v>0</v>
      </c>
      <c r="O33" s="528">
        <v>0</v>
      </c>
      <c r="P33" s="528">
        <v>0</v>
      </c>
      <c r="Q33" s="528">
        <v>0</v>
      </c>
      <c r="R33" s="528">
        <v>0</v>
      </c>
      <c r="S33" s="528">
        <v>0</v>
      </c>
      <c r="T33" s="528">
        <v>0</v>
      </c>
      <c r="U33" s="528">
        <v>0</v>
      </c>
      <c r="V33" s="528">
        <v>0</v>
      </c>
      <c r="W33" s="528">
        <v>0</v>
      </c>
      <c r="X33" s="528">
        <v>0</v>
      </c>
      <c r="Y33" s="528">
        <v>0</v>
      </c>
      <c r="Z33" s="528">
        <v>0</v>
      </c>
      <c r="AA33" s="528">
        <v>0</v>
      </c>
      <c r="AB33" s="528">
        <v>0</v>
      </c>
      <c r="AC33" s="528">
        <v>0</v>
      </c>
      <c r="AD33" s="528">
        <v>0</v>
      </c>
      <c r="AE33" s="528">
        <v>0</v>
      </c>
      <c r="AF33" s="528">
        <v>0</v>
      </c>
      <c r="AG33" s="528">
        <v>0</v>
      </c>
      <c r="AH33" s="528">
        <v>0</v>
      </c>
      <c r="AI33" s="528">
        <v>0</v>
      </c>
      <c r="AJ33" s="528">
        <v>0</v>
      </c>
      <c r="AK33" s="528">
        <v>0</v>
      </c>
      <c r="AL33" s="528">
        <v>0</v>
      </c>
      <c r="AM33" s="528">
        <v>0</v>
      </c>
      <c r="AN33" s="528">
        <v>0</v>
      </c>
      <c r="AO33" s="528">
        <v>0</v>
      </c>
      <c r="AP33" s="528">
        <v>0</v>
      </c>
      <c r="AQ33" s="528">
        <v>0</v>
      </c>
      <c r="AR33" s="528">
        <v>0</v>
      </c>
      <c r="AS33" s="528">
        <v>0</v>
      </c>
      <c r="AT33" s="528">
        <v>0</v>
      </c>
      <c r="AU33" s="528">
        <v>0</v>
      </c>
      <c r="AV33" s="528">
        <v>0</v>
      </c>
      <c r="AW33" s="528">
        <v>0</v>
      </c>
      <c r="AX33" s="528">
        <v>0</v>
      </c>
      <c r="AY33" s="601"/>
      <c r="AZ33" s="442"/>
      <c r="BA33" s="325"/>
      <c r="BB33" s="505"/>
    </row>
    <row r="34" spans="1:54" ht="18.75" x14ac:dyDescent="0.25">
      <c r="A34" s="443"/>
      <c r="B34" s="443"/>
      <c r="F34" s="329" t="s">
        <v>373</v>
      </c>
      <c r="G34" s="522" t="s">
        <v>374</v>
      </c>
      <c r="H34" s="519" t="s">
        <v>370</v>
      </c>
      <c r="I34" s="528">
        <v>0</v>
      </c>
      <c r="J34" s="528">
        <v>0</v>
      </c>
      <c r="K34" s="528">
        <v>0</v>
      </c>
      <c r="L34" s="528">
        <v>0</v>
      </c>
      <c r="M34" s="528">
        <v>0</v>
      </c>
      <c r="N34" s="528">
        <v>0</v>
      </c>
      <c r="O34" s="528">
        <v>0</v>
      </c>
      <c r="P34" s="528">
        <v>0</v>
      </c>
      <c r="Q34" s="528">
        <v>0</v>
      </c>
      <c r="R34" s="528">
        <v>0</v>
      </c>
      <c r="S34" s="528">
        <v>0</v>
      </c>
      <c r="T34" s="528">
        <v>0</v>
      </c>
      <c r="U34" s="528">
        <v>0</v>
      </c>
      <c r="V34" s="528">
        <v>0</v>
      </c>
      <c r="W34" s="528">
        <v>0</v>
      </c>
      <c r="X34" s="528">
        <v>0</v>
      </c>
      <c r="Y34" s="528">
        <v>0</v>
      </c>
      <c r="Z34" s="528">
        <v>0</v>
      </c>
      <c r="AA34" s="528">
        <v>0</v>
      </c>
      <c r="AB34" s="528">
        <v>0</v>
      </c>
      <c r="AC34" s="528">
        <v>0</v>
      </c>
      <c r="AD34" s="528">
        <v>0</v>
      </c>
      <c r="AE34" s="528">
        <v>0</v>
      </c>
      <c r="AF34" s="528">
        <v>0</v>
      </c>
      <c r="AG34" s="528">
        <v>0</v>
      </c>
      <c r="AH34" s="528">
        <v>0</v>
      </c>
      <c r="AI34" s="528">
        <v>0</v>
      </c>
      <c r="AJ34" s="528">
        <v>0</v>
      </c>
      <c r="AK34" s="528">
        <v>0</v>
      </c>
      <c r="AL34" s="528">
        <v>0</v>
      </c>
      <c r="AM34" s="528">
        <v>0</v>
      </c>
      <c r="AN34" s="528">
        <v>0</v>
      </c>
      <c r="AO34" s="528">
        <v>0</v>
      </c>
      <c r="AP34" s="528">
        <v>0</v>
      </c>
      <c r="AQ34" s="528">
        <v>0</v>
      </c>
      <c r="AR34" s="528">
        <v>0</v>
      </c>
      <c r="AS34" s="528">
        <v>0</v>
      </c>
      <c r="AT34" s="528">
        <v>0</v>
      </c>
      <c r="AU34" s="528">
        <v>0</v>
      </c>
      <c r="AV34" s="528">
        <v>0</v>
      </c>
      <c r="AW34" s="528">
        <v>0</v>
      </c>
      <c r="AX34" s="528">
        <v>0</v>
      </c>
      <c r="AY34" s="601"/>
      <c r="AZ34" s="442"/>
      <c r="BA34" s="325"/>
      <c r="BB34" s="505"/>
    </row>
    <row r="35" spans="1:54" ht="18.75" x14ac:dyDescent="0.15">
      <c r="A35" s="443"/>
      <c r="B35" s="443"/>
      <c r="F35" s="329" t="s">
        <v>375</v>
      </c>
      <c r="G35" s="521" t="s">
        <v>376</v>
      </c>
      <c r="H35" s="519" t="s">
        <v>251</v>
      </c>
      <c r="I35" s="519" t="s">
        <v>251</v>
      </c>
      <c r="J35" s="519" t="s">
        <v>251</v>
      </c>
      <c r="K35" s="634" t="s">
        <v>251</v>
      </c>
      <c r="L35" s="634" t="s">
        <v>251</v>
      </c>
      <c r="M35" s="634" t="s">
        <v>251</v>
      </c>
      <c r="N35" s="634" t="s">
        <v>251</v>
      </c>
      <c r="O35" s="634" t="s">
        <v>251</v>
      </c>
      <c r="P35" s="634" t="s">
        <v>251</v>
      </c>
      <c r="Q35" s="634" t="s">
        <v>251</v>
      </c>
      <c r="R35" s="634" t="s">
        <v>251</v>
      </c>
      <c r="S35" s="634" t="s">
        <v>251</v>
      </c>
      <c r="T35" s="634" t="s">
        <v>251</v>
      </c>
      <c r="U35" s="634" t="s">
        <v>251</v>
      </c>
      <c r="V35" s="634" t="s">
        <v>251</v>
      </c>
      <c r="W35" s="634" t="s">
        <v>251</v>
      </c>
      <c r="X35" s="634" t="s">
        <v>251</v>
      </c>
      <c r="Y35" s="634" t="s">
        <v>251</v>
      </c>
      <c r="Z35" s="634" t="s">
        <v>251</v>
      </c>
      <c r="AA35" s="634" t="s">
        <v>251</v>
      </c>
      <c r="AB35" s="634" t="s">
        <v>251</v>
      </c>
      <c r="AC35" s="634" t="s">
        <v>251</v>
      </c>
      <c r="AD35" s="634" t="s">
        <v>251</v>
      </c>
      <c r="AE35" s="634" t="s">
        <v>251</v>
      </c>
      <c r="AF35" s="634" t="s">
        <v>251</v>
      </c>
      <c r="AG35" s="634" t="s">
        <v>251</v>
      </c>
      <c r="AH35" s="634" t="s">
        <v>251</v>
      </c>
      <c r="AI35" s="634" t="s">
        <v>251</v>
      </c>
      <c r="AJ35" s="634" t="s">
        <v>251</v>
      </c>
      <c r="AK35" s="634" t="s">
        <v>251</v>
      </c>
      <c r="AL35" s="634" t="s">
        <v>251</v>
      </c>
      <c r="AM35" s="634" t="s">
        <v>251</v>
      </c>
      <c r="AN35" s="634" t="s">
        <v>251</v>
      </c>
      <c r="AO35" s="634" t="s">
        <v>251</v>
      </c>
      <c r="AP35" s="634" t="s">
        <v>251</v>
      </c>
      <c r="AQ35" s="634" t="s">
        <v>251</v>
      </c>
      <c r="AR35" s="634" t="s">
        <v>251</v>
      </c>
      <c r="AS35" s="634" t="s">
        <v>251</v>
      </c>
      <c r="AT35" s="634" t="s">
        <v>251</v>
      </c>
      <c r="AU35" s="634" t="s">
        <v>251</v>
      </c>
      <c r="AV35" s="634" t="s">
        <v>251</v>
      </c>
      <c r="AW35" s="634" t="s">
        <v>251</v>
      </c>
      <c r="AX35" s="634" t="s">
        <v>251</v>
      </c>
      <c r="AY35" s="601"/>
      <c r="AZ35" s="442"/>
      <c r="BA35" s="325"/>
      <c r="BB35" s="455"/>
    </row>
    <row r="36" spans="1:54" ht="22.5" x14ac:dyDescent="0.15">
      <c r="A36" s="443"/>
      <c r="B36" s="443"/>
      <c r="F36" s="329" t="s">
        <v>377</v>
      </c>
      <c r="G36" s="522" t="s">
        <v>372</v>
      </c>
      <c r="H36" s="519" t="s">
        <v>511</v>
      </c>
      <c r="I36" s="528">
        <v>0</v>
      </c>
      <c r="J36" s="528">
        <v>0</v>
      </c>
      <c r="K36" s="528">
        <v>0</v>
      </c>
      <c r="L36" s="528">
        <v>0</v>
      </c>
      <c r="M36" s="528">
        <v>0</v>
      </c>
      <c r="N36" s="528">
        <v>0</v>
      </c>
      <c r="O36" s="528">
        <v>0</v>
      </c>
      <c r="P36" s="528">
        <v>0</v>
      </c>
      <c r="Q36" s="528">
        <v>0</v>
      </c>
      <c r="R36" s="528">
        <v>0</v>
      </c>
      <c r="S36" s="528">
        <v>0</v>
      </c>
      <c r="T36" s="528">
        <v>0</v>
      </c>
      <c r="U36" s="528">
        <v>0</v>
      </c>
      <c r="V36" s="528">
        <v>0</v>
      </c>
      <c r="W36" s="528">
        <v>0</v>
      </c>
      <c r="X36" s="528">
        <v>0</v>
      </c>
      <c r="Y36" s="528">
        <v>0</v>
      </c>
      <c r="Z36" s="528">
        <v>0</v>
      </c>
      <c r="AA36" s="528">
        <v>0</v>
      </c>
      <c r="AB36" s="528">
        <v>0</v>
      </c>
      <c r="AC36" s="528">
        <v>0</v>
      </c>
      <c r="AD36" s="528">
        <v>0</v>
      </c>
      <c r="AE36" s="528">
        <v>0</v>
      </c>
      <c r="AF36" s="528">
        <v>0</v>
      </c>
      <c r="AG36" s="528">
        <v>0</v>
      </c>
      <c r="AH36" s="528">
        <v>0</v>
      </c>
      <c r="AI36" s="528">
        <v>0</v>
      </c>
      <c r="AJ36" s="528">
        <v>0</v>
      </c>
      <c r="AK36" s="528">
        <v>0</v>
      </c>
      <c r="AL36" s="528">
        <v>0</v>
      </c>
      <c r="AM36" s="528">
        <v>0</v>
      </c>
      <c r="AN36" s="528">
        <v>0</v>
      </c>
      <c r="AO36" s="528">
        <v>0</v>
      </c>
      <c r="AP36" s="528">
        <v>0</v>
      </c>
      <c r="AQ36" s="528">
        <v>0</v>
      </c>
      <c r="AR36" s="528">
        <v>0</v>
      </c>
      <c r="AS36" s="528">
        <v>0</v>
      </c>
      <c r="AT36" s="528">
        <v>0</v>
      </c>
      <c r="AU36" s="528">
        <v>0</v>
      </c>
      <c r="AV36" s="528">
        <v>0</v>
      </c>
      <c r="AW36" s="528">
        <v>0</v>
      </c>
      <c r="AX36" s="528">
        <v>0</v>
      </c>
      <c r="AY36" s="601"/>
      <c r="AZ36" s="442"/>
      <c r="BA36" s="325" t="s">
        <v>518</v>
      </c>
      <c r="BB36" s="455"/>
    </row>
    <row r="37" spans="1:54" ht="33.75" x14ac:dyDescent="0.15">
      <c r="A37" s="443"/>
      <c r="B37" s="443"/>
      <c r="F37" s="329" t="s">
        <v>378</v>
      </c>
      <c r="G37" s="522" t="s">
        <v>374</v>
      </c>
      <c r="H37" s="519" t="s">
        <v>511</v>
      </c>
      <c r="I37" s="528">
        <v>0</v>
      </c>
      <c r="J37" s="528">
        <v>0</v>
      </c>
      <c r="K37" s="528">
        <v>0</v>
      </c>
      <c r="L37" s="528">
        <v>0</v>
      </c>
      <c r="M37" s="528">
        <v>0</v>
      </c>
      <c r="N37" s="528">
        <v>0</v>
      </c>
      <c r="O37" s="528">
        <v>0</v>
      </c>
      <c r="P37" s="528">
        <v>0</v>
      </c>
      <c r="Q37" s="528">
        <v>0</v>
      </c>
      <c r="R37" s="528">
        <v>0</v>
      </c>
      <c r="S37" s="528">
        <v>0</v>
      </c>
      <c r="T37" s="528">
        <v>0</v>
      </c>
      <c r="U37" s="528">
        <v>0</v>
      </c>
      <c r="V37" s="528">
        <v>0</v>
      </c>
      <c r="W37" s="528">
        <v>0</v>
      </c>
      <c r="X37" s="528">
        <v>0</v>
      </c>
      <c r="Y37" s="528">
        <v>0</v>
      </c>
      <c r="Z37" s="528">
        <v>0</v>
      </c>
      <c r="AA37" s="528">
        <v>0</v>
      </c>
      <c r="AB37" s="528">
        <v>0</v>
      </c>
      <c r="AC37" s="528">
        <v>0</v>
      </c>
      <c r="AD37" s="528">
        <v>0</v>
      </c>
      <c r="AE37" s="528">
        <v>0</v>
      </c>
      <c r="AF37" s="528">
        <v>0</v>
      </c>
      <c r="AG37" s="528">
        <v>0</v>
      </c>
      <c r="AH37" s="528">
        <v>0</v>
      </c>
      <c r="AI37" s="528">
        <v>0</v>
      </c>
      <c r="AJ37" s="528">
        <v>0</v>
      </c>
      <c r="AK37" s="528">
        <v>0</v>
      </c>
      <c r="AL37" s="528">
        <v>0</v>
      </c>
      <c r="AM37" s="528">
        <v>0</v>
      </c>
      <c r="AN37" s="528">
        <v>0</v>
      </c>
      <c r="AO37" s="528">
        <v>0</v>
      </c>
      <c r="AP37" s="528">
        <v>0</v>
      </c>
      <c r="AQ37" s="528">
        <v>0</v>
      </c>
      <c r="AR37" s="528">
        <v>0</v>
      </c>
      <c r="AS37" s="528">
        <v>0</v>
      </c>
      <c r="AT37" s="528">
        <v>0</v>
      </c>
      <c r="AU37" s="528">
        <v>0</v>
      </c>
      <c r="AV37" s="528">
        <v>0</v>
      </c>
      <c r="AW37" s="528">
        <v>0</v>
      </c>
      <c r="AX37" s="528">
        <v>0</v>
      </c>
      <c r="AY37" s="601"/>
      <c r="AZ37" s="442"/>
      <c r="BA37" s="325" t="s">
        <v>519</v>
      </c>
      <c r="BB37" s="455"/>
    </row>
    <row r="38" spans="1:54" ht="22.5" x14ac:dyDescent="0.15">
      <c r="A38" s="443"/>
      <c r="B38" s="443"/>
      <c r="F38" s="329" t="s">
        <v>379</v>
      </c>
      <c r="G38" s="521" t="s">
        <v>380</v>
      </c>
      <c r="H38" s="519" t="s">
        <v>251</v>
      </c>
      <c r="I38" s="519" t="s">
        <v>251</v>
      </c>
      <c r="J38" s="519" t="s">
        <v>251</v>
      </c>
      <c r="K38" s="634" t="s">
        <v>251</v>
      </c>
      <c r="L38" s="634" t="s">
        <v>251</v>
      </c>
      <c r="M38" s="634" t="s">
        <v>251</v>
      </c>
      <c r="N38" s="634" t="s">
        <v>251</v>
      </c>
      <c r="O38" s="634" t="s">
        <v>251</v>
      </c>
      <c r="P38" s="634" t="s">
        <v>251</v>
      </c>
      <c r="Q38" s="634" t="s">
        <v>251</v>
      </c>
      <c r="R38" s="634" t="s">
        <v>251</v>
      </c>
      <c r="S38" s="634" t="s">
        <v>251</v>
      </c>
      <c r="T38" s="634" t="s">
        <v>251</v>
      </c>
      <c r="U38" s="634" t="s">
        <v>251</v>
      </c>
      <c r="V38" s="634" t="s">
        <v>251</v>
      </c>
      <c r="W38" s="634" t="s">
        <v>251</v>
      </c>
      <c r="X38" s="634" t="s">
        <v>251</v>
      </c>
      <c r="Y38" s="634" t="s">
        <v>251</v>
      </c>
      <c r="Z38" s="634" t="s">
        <v>251</v>
      </c>
      <c r="AA38" s="634" t="s">
        <v>251</v>
      </c>
      <c r="AB38" s="634" t="s">
        <v>251</v>
      </c>
      <c r="AC38" s="634" t="s">
        <v>251</v>
      </c>
      <c r="AD38" s="634" t="s">
        <v>251</v>
      </c>
      <c r="AE38" s="634" t="s">
        <v>251</v>
      </c>
      <c r="AF38" s="634" t="s">
        <v>251</v>
      </c>
      <c r="AG38" s="634" t="s">
        <v>251</v>
      </c>
      <c r="AH38" s="634" t="s">
        <v>251</v>
      </c>
      <c r="AI38" s="634" t="s">
        <v>251</v>
      </c>
      <c r="AJ38" s="634" t="s">
        <v>251</v>
      </c>
      <c r="AK38" s="634" t="s">
        <v>251</v>
      </c>
      <c r="AL38" s="634" t="s">
        <v>251</v>
      </c>
      <c r="AM38" s="634" t="s">
        <v>251</v>
      </c>
      <c r="AN38" s="634" t="s">
        <v>251</v>
      </c>
      <c r="AO38" s="634" t="s">
        <v>251</v>
      </c>
      <c r="AP38" s="634" t="s">
        <v>251</v>
      </c>
      <c r="AQ38" s="634" t="s">
        <v>251</v>
      </c>
      <c r="AR38" s="634" t="s">
        <v>251</v>
      </c>
      <c r="AS38" s="634" t="s">
        <v>251</v>
      </c>
      <c r="AT38" s="634" t="s">
        <v>251</v>
      </c>
      <c r="AU38" s="634" t="s">
        <v>251</v>
      </c>
      <c r="AV38" s="634" t="s">
        <v>251</v>
      </c>
      <c r="AW38" s="634" t="s">
        <v>251</v>
      </c>
      <c r="AX38" s="634" t="s">
        <v>251</v>
      </c>
      <c r="AY38" s="601"/>
      <c r="AZ38" s="442"/>
      <c r="BA38" s="325"/>
      <c r="BB38" s="455"/>
    </row>
    <row r="39" spans="1:54" ht="18.75" x14ac:dyDescent="0.15">
      <c r="A39" s="443"/>
      <c r="B39" s="443"/>
      <c r="F39" s="329" t="s">
        <v>381</v>
      </c>
      <c r="G39" s="522" t="s">
        <v>372</v>
      </c>
      <c r="H39" s="519" t="s">
        <v>512</v>
      </c>
      <c r="I39" s="528">
        <v>0</v>
      </c>
      <c r="J39" s="528">
        <v>0</v>
      </c>
      <c r="K39" s="528">
        <v>0</v>
      </c>
      <c r="L39" s="528">
        <v>0</v>
      </c>
      <c r="M39" s="528">
        <v>0</v>
      </c>
      <c r="N39" s="528">
        <v>0</v>
      </c>
      <c r="O39" s="528">
        <v>0</v>
      </c>
      <c r="P39" s="528">
        <v>0</v>
      </c>
      <c r="Q39" s="528">
        <v>0</v>
      </c>
      <c r="R39" s="528">
        <v>0</v>
      </c>
      <c r="S39" s="528">
        <v>0</v>
      </c>
      <c r="T39" s="528">
        <v>0</v>
      </c>
      <c r="U39" s="528">
        <v>0</v>
      </c>
      <c r="V39" s="528">
        <v>0</v>
      </c>
      <c r="W39" s="528">
        <v>0</v>
      </c>
      <c r="X39" s="528">
        <v>0</v>
      </c>
      <c r="Y39" s="528">
        <v>0</v>
      </c>
      <c r="Z39" s="528">
        <v>0</v>
      </c>
      <c r="AA39" s="528">
        <v>0</v>
      </c>
      <c r="AB39" s="528">
        <v>0</v>
      </c>
      <c r="AC39" s="528">
        <v>0</v>
      </c>
      <c r="AD39" s="528">
        <v>0</v>
      </c>
      <c r="AE39" s="528">
        <v>0</v>
      </c>
      <c r="AF39" s="528">
        <v>0</v>
      </c>
      <c r="AG39" s="528">
        <v>0</v>
      </c>
      <c r="AH39" s="528">
        <v>0</v>
      </c>
      <c r="AI39" s="528">
        <v>0</v>
      </c>
      <c r="AJ39" s="528">
        <v>0</v>
      </c>
      <c r="AK39" s="528">
        <v>0</v>
      </c>
      <c r="AL39" s="528">
        <v>0</v>
      </c>
      <c r="AM39" s="528">
        <v>0</v>
      </c>
      <c r="AN39" s="528">
        <v>0</v>
      </c>
      <c r="AO39" s="528">
        <v>0</v>
      </c>
      <c r="AP39" s="528">
        <v>0</v>
      </c>
      <c r="AQ39" s="528">
        <v>0</v>
      </c>
      <c r="AR39" s="528">
        <v>0</v>
      </c>
      <c r="AS39" s="528">
        <v>0</v>
      </c>
      <c r="AT39" s="528">
        <v>0</v>
      </c>
      <c r="AU39" s="528">
        <v>0</v>
      </c>
      <c r="AV39" s="528">
        <v>0</v>
      </c>
      <c r="AW39" s="528">
        <v>0</v>
      </c>
      <c r="AX39" s="528">
        <v>0</v>
      </c>
      <c r="AY39" s="601"/>
      <c r="AZ39" s="442"/>
      <c r="BA39" s="325" t="s">
        <v>520</v>
      </c>
      <c r="BB39" s="455"/>
    </row>
    <row r="40" spans="1:54" ht="18.75" x14ac:dyDescent="0.15">
      <c r="A40" s="443"/>
      <c r="B40" s="443"/>
      <c r="F40" s="329" t="s">
        <v>382</v>
      </c>
      <c r="G40" s="522" t="s">
        <v>374</v>
      </c>
      <c r="H40" s="519" t="s">
        <v>512</v>
      </c>
      <c r="I40" s="528">
        <v>0</v>
      </c>
      <c r="J40" s="528">
        <v>0</v>
      </c>
      <c r="K40" s="528">
        <v>0</v>
      </c>
      <c r="L40" s="528">
        <v>0</v>
      </c>
      <c r="M40" s="528">
        <v>0</v>
      </c>
      <c r="N40" s="528">
        <v>0</v>
      </c>
      <c r="O40" s="528">
        <v>0</v>
      </c>
      <c r="P40" s="528">
        <v>0</v>
      </c>
      <c r="Q40" s="528">
        <v>0</v>
      </c>
      <c r="R40" s="528">
        <v>0</v>
      </c>
      <c r="S40" s="528">
        <v>0</v>
      </c>
      <c r="T40" s="528">
        <v>0</v>
      </c>
      <c r="U40" s="528">
        <v>0</v>
      </c>
      <c r="V40" s="528">
        <v>0</v>
      </c>
      <c r="W40" s="528">
        <v>0</v>
      </c>
      <c r="X40" s="528">
        <v>0</v>
      </c>
      <c r="Y40" s="528">
        <v>0</v>
      </c>
      <c r="Z40" s="528">
        <v>0</v>
      </c>
      <c r="AA40" s="528">
        <v>0</v>
      </c>
      <c r="AB40" s="528">
        <v>0</v>
      </c>
      <c r="AC40" s="528">
        <v>0</v>
      </c>
      <c r="AD40" s="528">
        <v>0</v>
      </c>
      <c r="AE40" s="528">
        <v>0</v>
      </c>
      <c r="AF40" s="528">
        <v>0</v>
      </c>
      <c r="AG40" s="528">
        <v>0</v>
      </c>
      <c r="AH40" s="528">
        <v>0</v>
      </c>
      <c r="AI40" s="528">
        <v>0</v>
      </c>
      <c r="AJ40" s="528">
        <v>0</v>
      </c>
      <c r="AK40" s="528">
        <v>0</v>
      </c>
      <c r="AL40" s="528">
        <v>0</v>
      </c>
      <c r="AM40" s="528">
        <v>0</v>
      </c>
      <c r="AN40" s="528">
        <v>0</v>
      </c>
      <c r="AO40" s="528">
        <v>0</v>
      </c>
      <c r="AP40" s="528">
        <v>0</v>
      </c>
      <c r="AQ40" s="528">
        <v>0</v>
      </c>
      <c r="AR40" s="528">
        <v>0</v>
      </c>
      <c r="AS40" s="528">
        <v>0</v>
      </c>
      <c r="AT40" s="528">
        <v>0</v>
      </c>
      <c r="AU40" s="528">
        <v>0</v>
      </c>
      <c r="AV40" s="528">
        <v>0</v>
      </c>
      <c r="AW40" s="528">
        <v>0</v>
      </c>
      <c r="AX40" s="528">
        <v>0</v>
      </c>
      <c r="AY40" s="601"/>
      <c r="AZ40" s="442"/>
      <c r="BA40" s="325" t="s">
        <v>521</v>
      </c>
      <c r="BB40" s="455"/>
    </row>
    <row r="41" spans="1:54" ht="18.75" x14ac:dyDescent="0.15">
      <c r="A41" s="443"/>
      <c r="B41" s="443"/>
      <c r="F41" s="329" t="s">
        <v>383</v>
      </c>
      <c r="G41" s="521" t="s">
        <v>513</v>
      </c>
      <c r="H41" s="519" t="s">
        <v>251</v>
      </c>
      <c r="I41" s="519" t="s">
        <v>251</v>
      </c>
      <c r="J41" s="519" t="s">
        <v>251</v>
      </c>
      <c r="K41" s="634" t="s">
        <v>251</v>
      </c>
      <c r="L41" s="634" t="s">
        <v>251</v>
      </c>
      <c r="M41" s="634" t="s">
        <v>251</v>
      </c>
      <c r="N41" s="634" t="s">
        <v>251</v>
      </c>
      <c r="O41" s="634" t="s">
        <v>251</v>
      </c>
      <c r="P41" s="634" t="s">
        <v>251</v>
      </c>
      <c r="Q41" s="634" t="s">
        <v>251</v>
      </c>
      <c r="R41" s="634" t="s">
        <v>251</v>
      </c>
      <c r="S41" s="634" t="s">
        <v>251</v>
      </c>
      <c r="T41" s="634" t="s">
        <v>251</v>
      </c>
      <c r="U41" s="634" t="s">
        <v>251</v>
      </c>
      <c r="V41" s="634" t="s">
        <v>251</v>
      </c>
      <c r="W41" s="634" t="s">
        <v>251</v>
      </c>
      <c r="X41" s="634" t="s">
        <v>251</v>
      </c>
      <c r="Y41" s="634" t="s">
        <v>251</v>
      </c>
      <c r="Z41" s="634" t="s">
        <v>251</v>
      </c>
      <c r="AA41" s="634" t="s">
        <v>251</v>
      </c>
      <c r="AB41" s="634" t="s">
        <v>251</v>
      </c>
      <c r="AC41" s="634" t="s">
        <v>251</v>
      </c>
      <c r="AD41" s="634" t="s">
        <v>251</v>
      </c>
      <c r="AE41" s="634" t="s">
        <v>251</v>
      </c>
      <c r="AF41" s="634" t="s">
        <v>251</v>
      </c>
      <c r="AG41" s="634" t="s">
        <v>251</v>
      </c>
      <c r="AH41" s="634" t="s">
        <v>251</v>
      </c>
      <c r="AI41" s="634" t="s">
        <v>251</v>
      </c>
      <c r="AJ41" s="634" t="s">
        <v>251</v>
      </c>
      <c r="AK41" s="634" t="s">
        <v>251</v>
      </c>
      <c r="AL41" s="634" t="s">
        <v>251</v>
      </c>
      <c r="AM41" s="634" t="s">
        <v>251</v>
      </c>
      <c r="AN41" s="634" t="s">
        <v>251</v>
      </c>
      <c r="AO41" s="634" t="s">
        <v>251</v>
      </c>
      <c r="AP41" s="634" t="s">
        <v>251</v>
      </c>
      <c r="AQ41" s="634" t="s">
        <v>251</v>
      </c>
      <c r="AR41" s="634" t="s">
        <v>251</v>
      </c>
      <c r="AS41" s="634" t="s">
        <v>251</v>
      </c>
      <c r="AT41" s="634" t="s">
        <v>251</v>
      </c>
      <c r="AU41" s="634" t="s">
        <v>251</v>
      </c>
      <c r="AV41" s="634" t="s">
        <v>251</v>
      </c>
      <c r="AW41" s="634" t="s">
        <v>251</v>
      </c>
      <c r="AX41" s="634" t="s">
        <v>251</v>
      </c>
      <c r="AY41" s="601"/>
      <c r="AZ41" s="442"/>
      <c r="BA41" s="325"/>
      <c r="BB41" s="455"/>
    </row>
    <row r="42" spans="1:54" ht="18.75" x14ac:dyDescent="0.15">
      <c r="A42" s="443"/>
      <c r="B42" s="443"/>
      <c r="F42" s="329" t="s">
        <v>385</v>
      </c>
      <c r="G42" s="522" t="s">
        <v>372</v>
      </c>
      <c r="H42" s="519" t="s">
        <v>384</v>
      </c>
      <c r="I42" s="528">
        <v>0</v>
      </c>
      <c r="J42" s="528">
        <v>0</v>
      </c>
      <c r="K42" s="528">
        <v>0</v>
      </c>
      <c r="L42" s="528">
        <v>0</v>
      </c>
      <c r="M42" s="528">
        <v>0</v>
      </c>
      <c r="N42" s="528">
        <v>0</v>
      </c>
      <c r="O42" s="528">
        <v>0</v>
      </c>
      <c r="P42" s="528">
        <v>0</v>
      </c>
      <c r="Q42" s="528">
        <v>0</v>
      </c>
      <c r="R42" s="528">
        <v>0</v>
      </c>
      <c r="S42" s="528">
        <v>0</v>
      </c>
      <c r="T42" s="528">
        <v>0</v>
      </c>
      <c r="U42" s="528">
        <v>0</v>
      </c>
      <c r="V42" s="528">
        <v>0</v>
      </c>
      <c r="W42" s="528">
        <v>0</v>
      </c>
      <c r="X42" s="528">
        <v>0</v>
      </c>
      <c r="Y42" s="528">
        <v>0</v>
      </c>
      <c r="Z42" s="528">
        <v>0</v>
      </c>
      <c r="AA42" s="528">
        <v>0</v>
      </c>
      <c r="AB42" s="528">
        <v>0</v>
      </c>
      <c r="AC42" s="528">
        <v>0</v>
      </c>
      <c r="AD42" s="528">
        <v>0</v>
      </c>
      <c r="AE42" s="528">
        <v>0</v>
      </c>
      <c r="AF42" s="528">
        <v>0</v>
      </c>
      <c r="AG42" s="528">
        <v>0</v>
      </c>
      <c r="AH42" s="528">
        <v>0</v>
      </c>
      <c r="AI42" s="528">
        <v>0</v>
      </c>
      <c r="AJ42" s="528">
        <v>0</v>
      </c>
      <c r="AK42" s="528">
        <v>0</v>
      </c>
      <c r="AL42" s="528">
        <v>0</v>
      </c>
      <c r="AM42" s="528">
        <v>0</v>
      </c>
      <c r="AN42" s="528">
        <v>0</v>
      </c>
      <c r="AO42" s="528">
        <v>0</v>
      </c>
      <c r="AP42" s="528">
        <v>0</v>
      </c>
      <c r="AQ42" s="528">
        <v>0</v>
      </c>
      <c r="AR42" s="528">
        <v>0</v>
      </c>
      <c r="AS42" s="528">
        <v>0</v>
      </c>
      <c r="AT42" s="528">
        <v>0</v>
      </c>
      <c r="AU42" s="528">
        <v>0</v>
      </c>
      <c r="AV42" s="528">
        <v>0</v>
      </c>
      <c r="AW42" s="528">
        <v>0</v>
      </c>
      <c r="AX42" s="528">
        <v>0</v>
      </c>
      <c r="AY42" s="601"/>
      <c r="AZ42" s="442"/>
      <c r="BA42" s="325" t="s">
        <v>522</v>
      </c>
      <c r="BB42" s="455"/>
    </row>
    <row r="43" spans="1:54" ht="18.75" x14ac:dyDescent="0.15">
      <c r="A43" s="443"/>
      <c r="B43" s="443"/>
      <c r="F43" s="329" t="s">
        <v>386</v>
      </c>
      <c r="G43" s="522" t="s">
        <v>374</v>
      </c>
      <c r="H43" s="519" t="s">
        <v>384</v>
      </c>
      <c r="I43" s="528">
        <v>0</v>
      </c>
      <c r="J43" s="528">
        <v>0</v>
      </c>
      <c r="K43" s="528">
        <v>0</v>
      </c>
      <c r="L43" s="528">
        <v>0</v>
      </c>
      <c r="M43" s="528">
        <v>0</v>
      </c>
      <c r="N43" s="528">
        <v>0</v>
      </c>
      <c r="O43" s="528">
        <v>0</v>
      </c>
      <c r="P43" s="528">
        <v>0</v>
      </c>
      <c r="Q43" s="528">
        <v>0</v>
      </c>
      <c r="R43" s="528">
        <v>0</v>
      </c>
      <c r="S43" s="528">
        <v>0</v>
      </c>
      <c r="T43" s="528">
        <v>0</v>
      </c>
      <c r="U43" s="528">
        <v>0</v>
      </c>
      <c r="V43" s="528">
        <v>0</v>
      </c>
      <c r="W43" s="528">
        <v>0</v>
      </c>
      <c r="X43" s="528">
        <v>0</v>
      </c>
      <c r="Y43" s="528">
        <v>0</v>
      </c>
      <c r="Z43" s="528">
        <v>0</v>
      </c>
      <c r="AA43" s="528">
        <v>0</v>
      </c>
      <c r="AB43" s="528">
        <v>0</v>
      </c>
      <c r="AC43" s="528">
        <v>0</v>
      </c>
      <c r="AD43" s="528">
        <v>0</v>
      </c>
      <c r="AE43" s="528">
        <v>0</v>
      </c>
      <c r="AF43" s="528">
        <v>0</v>
      </c>
      <c r="AG43" s="528">
        <v>0</v>
      </c>
      <c r="AH43" s="528">
        <v>0</v>
      </c>
      <c r="AI43" s="528">
        <v>0</v>
      </c>
      <c r="AJ43" s="528">
        <v>0</v>
      </c>
      <c r="AK43" s="528">
        <v>0</v>
      </c>
      <c r="AL43" s="528">
        <v>0</v>
      </c>
      <c r="AM43" s="528">
        <v>0</v>
      </c>
      <c r="AN43" s="528">
        <v>0</v>
      </c>
      <c r="AO43" s="528">
        <v>0</v>
      </c>
      <c r="AP43" s="528">
        <v>0</v>
      </c>
      <c r="AQ43" s="528">
        <v>0</v>
      </c>
      <c r="AR43" s="528">
        <v>0</v>
      </c>
      <c r="AS43" s="528">
        <v>0</v>
      </c>
      <c r="AT43" s="528">
        <v>0</v>
      </c>
      <c r="AU43" s="528">
        <v>0</v>
      </c>
      <c r="AV43" s="528">
        <v>0</v>
      </c>
      <c r="AW43" s="528">
        <v>0</v>
      </c>
      <c r="AX43" s="528">
        <v>0</v>
      </c>
      <c r="AY43" s="601"/>
      <c r="AZ43" s="442"/>
      <c r="BA43" s="325" t="s">
        <v>523</v>
      </c>
      <c r="BB43" s="455"/>
    </row>
    <row r="44" spans="1:54" ht="22.5" x14ac:dyDescent="0.15">
      <c r="A44" s="443"/>
      <c r="B44" s="443"/>
      <c r="F44" s="329" t="s">
        <v>387</v>
      </c>
      <c r="G44" s="521" t="s">
        <v>403</v>
      </c>
      <c r="H44" s="519" t="s">
        <v>251</v>
      </c>
      <c r="I44" s="519" t="s">
        <v>251</v>
      </c>
      <c r="J44" s="519" t="s">
        <v>251</v>
      </c>
      <c r="K44" s="634" t="s">
        <v>251</v>
      </c>
      <c r="L44" s="634" t="s">
        <v>251</v>
      </c>
      <c r="M44" s="634" t="s">
        <v>251</v>
      </c>
      <c r="N44" s="634" t="s">
        <v>251</v>
      </c>
      <c r="O44" s="634" t="s">
        <v>251</v>
      </c>
      <c r="P44" s="634" t="s">
        <v>251</v>
      </c>
      <c r="Q44" s="634" t="s">
        <v>251</v>
      </c>
      <c r="R44" s="634" t="s">
        <v>251</v>
      </c>
      <c r="S44" s="634" t="s">
        <v>251</v>
      </c>
      <c r="T44" s="634" t="s">
        <v>251</v>
      </c>
      <c r="U44" s="634" t="s">
        <v>251</v>
      </c>
      <c r="V44" s="634" t="s">
        <v>251</v>
      </c>
      <c r="W44" s="634" t="s">
        <v>251</v>
      </c>
      <c r="X44" s="634" t="s">
        <v>251</v>
      </c>
      <c r="Y44" s="634" t="s">
        <v>251</v>
      </c>
      <c r="Z44" s="634" t="s">
        <v>251</v>
      </c>
      <c r="AA44" s="634" t="s">
        <v>251</v>
      </c>
      <c r="AB44" s="634" t="s">
        <v>251</v>
      </c>
      <c r="AC44" s="634" t="s">
        <v>251</v>
      </c>
      <c r="AD44" s="634" t="s">
        <v>251</v>
      </c>
      <c r="AE44" s="634" t="s">
        <v>251</v>
      </c>
      <c r="AF44" s="634" t="s">
        <v>251</v>
      </c>
      <c r="AG44" s="634" t="s">
        <v>251</v>
      </c>
      <c r="AH44" s="634" t="s">
        <v>251</v>
      </c>
      <c r="AI44" s="634" t="s">
        <v>251</v>
      </c>
      <c r="AJ44" s="634" t="s">
        <v>251</v>
      </c>
      <c r="AK44" s="634" t="s">
        <v>251</v>
      </c>
      <c r="AL44" s="634" t="s">
        <v>251</v>
      </c>
      <c r="AM44" s="634" t="s">
        <v>251</v>
      </c>
      <c r="AN44" s="634" t="s">
        <v>251</v>
      </c>
      <c r="AO44" s="634" t="s">
        <v>251</v>
      </c>
      <c r="AP44" s="634" t="s">
        <v>251</v>
      </c>
      <c r="AQ44" s="634" t="s">
        <v>251</v>
      </c>
      <c r="AR44" s="634" t="s">
        <v>251</v>
      </c>
      <c r="AS44" s="634" t="s">
        <v>251</v>
      </c>
      <c r="AT44" s="634" t="s">
        <v>251</v>
      </c>
      <c r="AU44" s="634" t="s">
        <v>251</v>
      </c>
      <c r="AV44" s="634" t="s">
        <v>251</v>
      </c>
      <c r="AW44" s="634" t="s">
        <v>251</v>
      </c>
      <c r="AX44" s="634" t="s">
        <v>251</v>
      </c>
      <c r="AY44" s="601"/>
      <c r="AZ44" s="442"/>
      <c r="BA44" s="325"/>
      <c r="BB44" s="455"/>
    </row>
    <row r="45" spans="1:54" ht="18.75" x14ac:dyDescent="0.15">
      <c r="A45" s="443"/>
      <c r="B45" s="443"/>
      <c r="F45" s="329" t="s">
        <v>388</v>
      </c>
      <c r="G45" s="522" t="s">
        <v>372</v>
      </c>
      <c r="H45" s="519" t="s">
        <v>384</v>
      </c>
      <c r="I45" s="528">
        <v>0</v>
      </c>
      <c r="J45" s="528">
        <v>0</v>
      </c>
      <c r="K45" s="528">
        <v>0</v>
      </c>
      <c r="L45" s="528">
        <v>0</v>
      </c>
      <c r="M45" s="528">
        <v>0</v>
      </c>
      <c r="N45" s="528">
        <v>0</v>
      </c>
      <c r="O45" s="528">
        <v>0</v>
      </c>
      <c r="P45" s="528">
        <v>0</v>
      </c>
      <c r="Q45" s="528">
        <v>0</v>
      </c>
      <c r="R45" s="528">
        <v>0</v>
      </c>
      <c r="S45" s="528">
        <v>0</v>
      </c>
      <c r="T45" s="528">
        <v>0</v>
      </c>
      <c r="U45" s="528">
        <v>0</v>
      </c>
      <c r="V45" s="528">
        <v>0</v>
      </c>
      <c r="W45" s="528">
        <v>0</v>
      </c>
      <c r="X45" s="528">
        <v>0</v>
      </c>
      <c r="Y45" s="528">
        <v>0</v>
      </c>
      <c r="Z45" s="528">
        <v>0</v>
      </c>
      <c r="AA45" s="528">
        <v>0</v>
      </c>
      <c r="AB45" s="528">
        <v>0</v>
      </c>
      <c r="AC45" s="528">
        <v>0</v>
      </c>
      <c r="AD45" s="528">
        <v>0</v>
      </c>
      <c r="AE45" s="528">
        <v>0</v>
      </c>
      <c r="AF45" s="528">
        <v>0</v>
      </c>
      <c r="AG45" s="528">
        <v>0</v>
      </c>
      <c r="AH45" s="528">
        <v>0</v>
      </c>
      <c r="AI45" s="528">
        <v>0</v>
      </c>
      <c r="AJ45" s="528">
        <v>0</v>
      </c>
      <c r="AK45" s="528">
        <v>0</v>
      </c>
      <c r="AL45" s="528">
        <v>0</v>
      </c>
      <c r="AM45" s="528">
        <v>0</v>
      </c>
      <c r="AN45" s="528">
        <v>0</v>
      </c>
      <c r="AO45" s="528">
        <v>0</v>
      </c>
      <c r="AP45" s="528">
        <v>0</v>
      </c>
      <c r="AQ45" s="528">
        <v>0</v>
      </c>
      <c r="AR45" s="528">
        <v>0</v>
      </c>
      <c r="AS45" s="528">
        <v>0</v>
      </c>
      <c r="AT45" s="528">
        <v>0</v>
      </c>
      <c r="AU45" s="528">
        <v>0</v>
      </c>
      <c r="AV45" s="528">
        <v>0</v>
      </c>
      <c r="AW45" s="528">
        <v>0</v>
      </c>
      <c r="AX45" s="528">
        <v>0</v>
      </c>
      <c r="AY45" s="601"/>
      <c r="AZ45" s="442"/>
      <c r="BA45" s="325"/>
      <c r="BB45" s="455"/>
    </row>
    <row r="46" spans="1:54" ht="18.75" x14ac:dyDescent="0.15">
      <c r="A46" s="443"/>
      <c r="B46" s="443"/>
      <c r="F46" s="329" t="s">
        <v>389</v>
      </c>
      <c r="G46" s="522" t="s">
        <v>374</v>
      </c>
      <c r="H46" s="519" t="s">
        <v>384</v>
      </c>
      <c r="I46" s="528">
        <v>0</v>
      </c>
      <c r="J46" s="528">
        <v>0</v>
      </c>
      <c r="K46" s="528">
        <v>0</v>
      </c>
      <c r="L46" s="528">
        <v>0</v>
      </c>
      <c r="M46" s="528">
        <v>0</v>
      </c>
      <c r="N46" s="528">
        <v>0</v>
      </c>
      <c r="O46" s="528">
        <v>0</v>
      </c>
      <c r="P46" s="528">
        <v>0</v>
      </c>
      <c r="Q46" s="528">
        <v>0</v>
      </c>
      <c r="R46" s="528">
        <v>0</v>
      </c>
      <c r="S46" s="528">
        <v>0</v>
      </c>
      <c r="T46" s="528">
        <v>0</v>
      </c>
      <c r="U46" s="528">
        <v>0</v>
      </c>
      <c r="V46" s="528">
        <v>0</v>
      </c>
      <c r="W46" s="528">
        <v>0</v>
      </c>
      <c r="X46" s="528">
        <v>0</v>
      </c>
      <c r="Y46" s="528">
        <v>0</v>
      </c>
      <c r="Z46" s="528">
        <v>0</v>
      </c>
      <c r="AA46" s="528">
        <v>0</v>
      </c>
      <c r="AB46" s="528">
        <v>0</v>
      </c>
      <c r="AC46" s="528">
        <v>0</v>
      </c>
      <c r="AD46" s="528">
        <v>0</v>
      </c>
      <c r="AE46" s="528">
        <v>0</v>
      </c>
      <c r="AF46" s="528">
        <v>0</v>
      </c>
      <c r="AG46" s="528">
        <v>0</v>
      </c>
      <c r="AH46" s="528">
        <v>0</v>
      </c>
      <c r="AI46" s="528">
        <v>0</v>
      </c>
      <c r="AJ46" s="528">
        <v>0</v>
      </c>
      <c r="AK46" s="528">
        <v>0</v>
      </c>
      <c r="AL46" s="528">
        <v>0</v>
      </c>
      <c r="AM46" s="528">
        <v>0</v>
      </c>
      <c r="AN46" s="528">
        <v>0</v>
      </c>
      <c r="AO46" s="528">
        <v>0</v>
      </c>
      <c r="AP46" s="528">
        <v>0</v>
      </c>
      <c r="AQ46" s="528">
        <v>0</v>
      </c>
      <c r="AR46" s="528">
        <v>0</v>
      </c>
      <c r="AS46" s="528">
        <v>0</v>
      </c>
      <c r="AT46" s="528">
        <v>0</v>
      </c>
      <c r="AU46" s="528">
        <v>0</v>
      </c>
      <c r="AV46" s="528">
        <v>0</v>
      </c>
      <c r="AW46" s="528">
        <v>0</v>
      </c>
      <c r="AX46" s="528">
        <v>0</v>
      </c>
      <c r="AY46" s="601"/>
      <c r="AZ46" s="442"/>
      <c r="BA46" s="325"/>
      <c r="BB46" s="455"/>
    </row>
    <row r="47" spans="1:54" ht="22.5" x14ac:dyDescent="0.15">
      <c r="A47" s="443"/>
      <c r="B47" s="443"/>
      <c r="F47" s="329" t="s">
        <v>390</v>
      </c>
      <c r="G47" s="521" t="s">
        <v>514</v>
      </c>
      <c r="H47" s="519" t="s">
        <v>251</v>
      </c>
      <c r="I47" s="519" t="s">
        <v>251</v>
      </c>
      <c r="J47" s="519" t="s">
        <v>251</v>
      </c>
      <c r="K47" s="634" t="s">
        <v>251</v>
      </c>
      <c r="L47" s="634" t="s">
        <v>251</v>
      </c>
      <c r="M47" s="634" t="s">
        <v>251</v>
      </c>
      <c r="N47" s="634" t="s">
        <v>251</v>
      </c>
      <c r="O47" s="634" t="s">
        <v>251</v>
      </c>
      <c r="P47" s="634" t="s">
        <v>251</v>
      </c>
      <c r="Q47" s="634" t="s">
        <v>251</v>
      </c>
      <c r="R47" s="634" t="s">
        <v>251</v>
      </c>
      <c r="S47" s="634" t="s">
        <v>251</v>
      </c>
      <c r="T47" s="634" t="s">
        <v>251</v>
      </c>
      <c r="U47" s="634" t="s">
        <v>251</v>
      </c>
      <c r="V47" s="634" t="s">
        <v>251</v>
      </c>
      <c r="W47" s="634" t="s">
        <v>251</v>
      </c>
      <c r="X47" s="634" t="s">
        <v>251</v>
      </c>
      <c r="Y47" s="634" t="s">
        <v>251</v>
      </c>
      <c r="Z47" s="634" t="s">
        <v>251</v>
      </c>
      <c r="AA47" s="634" t="s">
        <v>251</v>
      </c>
      <c r="AB47" s="634" t="s">
        <v>251</v>
      </c>
      <c r="AC47" s="634" t="s">
        <v>251</v>
      </c>
      <c r="AD47" s="634" t="s">
        <v>251</v>
      </c>
      <c r="AE47" s="634" t="s">
        <v>251</v>
      </c>
      <c r="AF47" s="634" t="s">
        <v>251</v>
      </c>
      <c r="AG47" s="634" t="s">
        <v>251</v>
      </c>
      <c r="AH47" s="634" t="s">
        <v>251</v>
      </c>
      <c r="AI47" s="634" t="s">
        <v>251</v>
      </c>
      <c r="AJ47" s="634" t="s">
        <v>251</v>
      </c>
      <c r="AK47" s="634" t="s">
        <v>251</v>
      </c>
      <c r="AL47" s="634" t="s">
        <v>251</v>
      </c>
      <c r="AM47" s="634" t="s">
        <v>251</v>
      </c>
      <c r="AN47" s="634" t="s">
        <v>251</v>
      </c>
      <c r="AO47" s="634" t="s">
        <v>251</v>
      </c>
      <c r="AP47" s="634" t="s">
        <v>251</v>
      </c>
      <c r="AQ47" s="634" t="s">
        <v>251</v>
      </c>
      <c r="AR47" s="634" t="s">
        <v>251</v>
      </c>
      <c r="AS47" s="634" t="s">
        <v>251</v>
      </c>
      <c r="AT47" s="634" t="s">
        <v>251</v>
      </c>
      <c r="AU47" s="634" t="s">
        <v>251</v>
      </c>
      <c r="AV47" s="634" t="s">
        <v>251</v>
      </c>
      <c r="AW47" s="634" t="s">
        <v>251</v>
      </c>
      <c r="AX47" s="634" t="s">
        <v>251</v>
      </c>
      <c r="AY47" s="601"/>
      <c r="AZ47" s="442"/>
      <c r="BA47" s="325"/>
      <c r="BB47" s="455"/>
    </row>
    <row r="48" spans="1:54" ht="22.5" x14ac:dyDescent="0.15">
      <c r="A48" s="443"/>
      <c r="B48" s="443"/>
      <c r="F48" s="329" t="s">
        <v>391</v>
      </c>
      <c r="G48" s="522" t="s">
        <v>372</v>
      </c>
      <c r="H48" s="519" t="s">
        <v>538</v>
      </c>
      <c r="I48" s="528">
        <v>0</v>
      </c>
      <c r="J48" s="528">
        <v>0</v>
      </c>
      <c r="K48" s="528">
        <v>0</v>
      </c>
      <c r="L48" s="528">
        <v>0</v>
      </c>
      <c r="M48" s="528">
        <v>0</v>
      </c>
      <c r="N48" s="528">
        <v>0</v>
      </c>
      <c r="O48" s="528">
        <v>0</v>
      </c>
      <c r="P48" s="528">
        <v>0</v>
      </c>
      <c r="Q48" s="528">
        <v>0</v>
      </c>
      <c r="R48" s="528">
        <v>0</v>
      </c>
      <c r="S48" s="528">
        <v>0</v>
      </c>
      <c r="T48" s="528">
        <v>0</v>
      </c>
      <c r="U48" s="528">
        <v>0</v>
      </c>
      <c r="V48" s="528">
        <v>0</v>
      </c>
      <c r="W48" s="528">
        <v>0</v>
      </c>
      <c r="X48" s="528">
        <v>0</v>
      </c>
      <c r="Y48" s="528">
        <v>0</v>
      </c>
      <c r="Z48" s="528">
        <v>0</v>
      </c>
      <c r="AA48" s="528">
        <v>0</v>
      </c>
      <c r="AB48" s="528">
        <v>0</v>
      </c>
      <c r="AC48" s="528">
        <v>0</v>
      </c>
      <c r="AD48" s="528">
        <v>0</v>
      </c>
      <c r="AE48" s="528">
        <v>0</v>
      </c>
      <c r="AF48" s="528">
        <v>0</v>
      </c>
      <c r="AG48" s="528">
        <v>0</v>
      </c>
      <c r="AH48" s="528">
        <v>0</v>
      </c>
      <c r="AI48" s="528">
        <v>0</v>
      </c>
      <c r="AJ48" s="528">
        <v>0</v>
      </c>
      <c r="AK48" s="528">
        <v>0</v>
      </c>
      <c r="AL48" s="528">
        <v>0</v>
      </c>
      <c r="AM48" s="528">
        <v>0</v>
      </c>
      <c r="AN48" s="528">
        <v>0</v>
      </c>
      <c r="AO48" s="528">
        <v>0</v>
      </c>
      <c r="AP48" s="528">
        <v>0</v>
      </c>
      <c r="AQ48" s="528">
        <v>0</v>
      </c>
      <c r="AR48" s="528">
        <v>0</v>
      </c>
      <c r="AS48" s="528">
        <v>0</v>
      </c>
      <c r="AT48" s="528">
        <v>0</v>
      </c>
      <c r="AU48" s="528">
        <v>0</v>
      </c>
      <c r="AV48" s="528">
        <v>0</v>
      </c>
      <c r="AW48" s="528">
        <v>0</v>
      </c>
      <c r="AX48" s="528">
        <v>0</v>
      </c>
      <c r="AY48" s="601"/>
      <c r="AZ48" s="442"/>
      <c r="BA48" s="325" t="s">
        <v>583</v>
      </c>
      <c r="BB48" s="455"/>
    </row>
    <row r="49" spans="1:54" ht="22.5" x14ac:dyDescent="0.15">
      <c r="A49" s="443"/>
      <c r="B49" s="443"/>
      <c r="F49" s="329" t="s">
        <v>392</v>
      </c>
      <c r="G49" s="522" t="s">
        <v>374</v>
      </c>
      <c r="H49" s="519" t="s">
        <v>538</v>
      </c>
      <c r="I49" s="528">
        <v>0</v>
      </c>
      <c r="J49" s="528">
        <v>0</v>
      </c>
      <c r="K49" s="528">
        <v>0</v>
      </c>
      <c r="L49" s="528">
        <v>0</v>
      </c>
      <c r="M49" s="528">
        <v>0</v>
      </c>
      <c r="N49" s="528">
        <v>0</v>
      </c>
      <c r="O49" s="528">
        <v>0</v>
      </c>
      <c r="P49" s="528">
        <v>0</v>
      </c>
      <c r="Q49" s="528">
        <v>0</v>
      </c>
      <c r="R49" s="528">
        <v>0</v>
      </c>
      <c r="S49" s="528">
        <v>0</v>
      </c>
      <c r="T49" s="528">
        <v>0</v>
      </c>
      <c r="U49" s="528">
        <v>0</v>
      </c>
      <c r="V49" s="528">
        <v>0</v>
      </c>
      <c r="W49" s="528">
        <v>0</v>
      </c>
      <c r="X49" s="528">
        <v>0</v>
      </c>
      <c r="Y49" s="528">
        <v>0</v>
      </c>
      <c r="Z49" s="528">
        <v>0</v>
      </c>
      <c r="AA49" s="528">
        <v>0</v>
      </c>
      <c r="AB49" s="528">
        <v>0</v>
      </c>
      <c r="AC49" s="528">
        <v>0</v>
      </c>
      <c r="AD49" s="528">
        <v>0</v>
      </c>
      <c r="AE49" s="528">
        <v>0</v>
      </c>
      <c r="AF49" s="528">
        <v>0</v>
      </c>
      <c r="AG49" s="528">
        <v>0</v>
      </c>
      <c r="AH49" s="528">
        <v>0</v>
      </c>
      <c r="AI49" s="528">
        <v>0</v>
      </c>
      <c r="AJ49" s="528">
        <v>0</v>
      </c>
      <c r="AK49" s="528">
        <v>0</v>
      </c>
      <c r="AL49" s="528">
        <v>0</v>
      </c>
      <c r="AM49" s="528">
        <v>0</v>
      </c>
      <c r="AN49" s="528">
        <v>0</v>
      </c>
      <c r="AO49" s="528">
        <v>0</v>
      </c>
      <c r="AP49" s="528">
        <v>0</v>
      </c>
      <c r="AQ49" s="528">
        <v>0</v>
      </c>
      <c r="AR49" s="528">
        <v>0</v>
      </c>
      <c r="AS49" s="528">
        <v>0</v>
      </c>
      <c r="AT49" s="528">
        <v>0</v>
      </c>
      <c r="AU49" s="528">
        <v>0</v>
      </c>
      <c r="AV49" s="528">
        <v>0</v>
      </c>
      <c r="AW49" s="528">
        <v>0</v>
      </c>
      <c r="AX49" s="528">
        <v>0</v>
      </c>
      <c r="AY49" s="601"/>
      <c r="AZ49" s="442"/>
      <c r="BA49" s="325" t="s">
        <v>584</v>
      </c>
      <c r="BB49" s="455"/>
    </row>
    <row r="50" spans="1:54" ht="18.75" x14ac:dyDescent="0.15">
      <c r="A50" s="443"/>
      <c r="B50" s="443"/>
      <c r="F50" s="329" t="s">
        <v>393</v>
      </c>
      <c r="G50" s="521" t="s">
        <v>515</v>
      </c>
      <c r="H50" s="519" t="s">
        <v>251</v>
      </c>
      <c r="I50" s="519" t="s">
        <v>251</v>
      </c>
      <c r="J50" s="519" t="s">
        <v>251</v>
      </c>
      <c r="K50" s="634" t="s">
        <v>251</v>
      </c>
      <c r="L50" s="634" t="s">
        <v>251</v>
      </c>
      <c r="M50" s="634" t="s">
        <v>251</v>
      </c>
      <c r="N50" s="634" t="s">
        <v>251</v>
      </c>
      <c r="O50" s="634" t="s">
        <v>251</v>
      </c>
      <c r="P50" s="634" t="s">
        <v>251</v>
      </c>
      <c r="Q50" s="634" t="s">
        <v>251</v>
      </c>
      <c r="R50" s="634" t="s">
        <v>251</v>
      </c>
      <c r="S50" s="634" t="s">
        <v>251</v>
      </c>
      <c r="T50" s="634" t="s">
        <v>251</v>
      </c>
      <c r="U50" s="634" t="s">
        <v>251</v>
      </c>
      <c r="V50" s="634" t="s">
        <v>251</v>
      </c>
      <c r="W50" s="634" t="s">
        <v>251</v>
      </c>
      <c r="X50" s="634" t="s">
        <v>251</v>
      </c>
      <c r="Y50" s="634" t="s">
        <v>251</v>
      </c>
      <c r="Z50" s="634" t="s">
        <v>251</v>
      </c>
      <c r="AA50" s="634" t="s">
        <v>251</v>
      </c>
      <c r="AB50" s="634" t="s">
        <v>251</v>
      </c>
      <c r="AC50" s="634" t="s">
        <v>251</v>
      </c>
      <c r="AD50" s="634" t="s">
        <v>251</v>
      </c>
      <c r="AE50" s="634" t="s">
        <v>251</v>
      </c>
      <c r="AF50" s="634" t="s">
        <v>251</v>
      </c>
      <c r="AG50" s="634" t="s">
        <v>251</v>
      </c>
      <c r="AH50" s="634" t="s">
        <v>251</v>
      </c>
      <c r="AI50" s="634" t="s">
        <v>251</v>
      </c>
      <c r="AJ50" s="634" t="s">
        <v>251</v>
      </c>
      <c r="AK50" s="634" t="s">
        <v>251</v>
      </c>
      <c r="AL50" s="634" t="s">
        <v>251</v>
      </c>
      <c r="AM50" s="634" t="s">
        <v>251</v>
      </c>
      <c r="AN50" s="634" t="s">
        <v>251</v>
      </c>
      <c r="AO50" s="634" t="s">
        <v>251</v>
      </c>
      <c r="AP50" s="634" t="s">
        <v>251</v>
      </c>
      <c r="AQ50" s="634" t="s">
        <v>251</v>
      </c>
      <c r="AR50" s="634" t="s">
        <v>251</v>
      </c>
      <c r="AS50" s="634" t="s">
        <v>251</v>
      </c>
      <c r="AT50" s="634" t="s">
        <v>251</v>
      </c>
      <c r="AU50" s="634" t="s">
        <v>251</v>
      </c>
      <c r="AV50" s="634" t="s">
        <v>251</v>
      </c>
      <c r="AW50" s="634" t="s">
        <v>251</v>
      </c>
      <c r="AX50" s="634" t="s">
        <v>251</v>
      </c>
      <c r="AY50" s="601"/>
      <c r="AZ50" s="442"/>
      <c r="BA50" s="325"/>
      <c r="BB50" s="455"/>
    </row>
    <row r="51" spans="1:54" ht="18.75" x14ac:dyDescent="0.15">
      <c r="A51" s="443"/>
      <c r="B51" s="443"/>
      <c r="F51" s="329" t="s">
        <v>394</v>
      </c>
      <c r="G51" s="522" t="s">
        <v>372</v>
      </c>
      <c r="H51" s="519" t="s">
        <v>539</v>
      </c>
      <c r="I51" s="528">
        <v>0</v>
      </c>
      <c r="J51" s="528">
        <v>0</v>
      </c>
      <c r="K51" s="528">
        <v>0</v>
      </c>
      <c r="L51" s="528">
        <v>0</v>
      </c>
      <c r="M51" s="528">
        <v>0</v>
      </c>
      <c r="N51" s="528">
        <v>0</v>
      </c>
      <c r="O51" s="528">
        <v>0</v>
      </c>
      <c r="P51" s="528">
        <v>0</v>
      </c>
      <c r="Q51" s="528">
        <v>0</v>
      </c>
      <c r="R51" s="528">
        <v>0</v>
      </c>
      <c r="S51" s="528">
        <v>0</v>
      </c>
      <c r="T51" s="528">
        <v>0</v>
      </c>
      <c r="U51" s="528">
        <v>0</v>
      </c>
      <c r="V51" s="528">
        <v>0</v>
      </c>
      <c r="W51" s="528">
        <v>0</v>
      </c>
      <c r="X51" s="528">
        <v>0</v>
      </c>
      <c r="Y51" s="528">
        <v>0</v>
      </c>
      <c r="Z51" s="528">
        <v>0</v>
      </c>
      <c r="AA51" s="528">
        <v>0</v>
      </c>
      <c r="AB51" s="528">
        <v>0</v>
      </c>
      <c r="AC51" s="528">
        <v>0</v>
      </c>
      <c r="AD51" s="528">
        <v>0</v>
      </c>
      <c r="AE51" s="528">
        <v>0</v>
      </c>
      <c r="AF51" s="528">
        <v>0</v>
      </c>
      <c r="AG51" s="528">
        <v>0</v>
      </c>
      <c r="AH51" s="528">
        <v>0</v>
      </c>
      <c r="AI51" s="528">
        <v>0</v>
      </c>
      <c r="AJ51" s="528">
        <v>0</v>
      </c>
      <c r="AK51" s="528">
        <v>0</v>
      </c>
      <c r="AL51" s="528">
        <v>0</v>
      </c>
      <c r="AM51" s="528">
        <v>0</v>
      </c>
      <c r="AN51" s="528">
        <v>0</v>
      </c>
      <c r="AO51" s="528">
        <v>0</v>
      </c>
      <c r="AP51" s="528">
        <v>0</v>
      </c>
      <c r="AQ51" s="528">
        <v>0</v>
      </c>
      <c r="AR51" s="528">
        <v>0</v>
      </c>
      <c r="AS51" s="528">
        <v>0</v>
      </c>
      <c r="AT51" s="528">
        <v>0</v>
      </c>
      <c r="AU51" s="528">
        <v>0</v>
      </c>
      <c r="AV51" s="528">
        <v>0</v>
      </c>
      <c r="AW51" s="528">
        <v>0</v>
      </c>
      <c r="AX51" s="528">
        <v>0</v>
      </c>
      <c r="AY51" s="601"/>
      <c r="AZ51" s="442"/>
      <c r="BA51" s="325" t="s">
        <v>524</v>
      </c>
      <c r="BB51" s="455"/>
    </row>
    <row r="52" spans="1:54" ht="18.75" x14ac:dyDescent="0.15">
      <c r="A52" s="443"/>
      <c r="B52" s="443"/>
      <c r="F52" s="329" t="s">
        <v>395</v>
      </c>
      <c r="G52" s="522" t="s">
        <v>374</v>
      </c>
      <c r="H52" s="519" t="s">
        <v>539</v>
      </c>
      <c r="I52" s="528">
        <v>0</v>
      </c>
      <c r="J52" s="528">
        <v>0</v>
      </c>
      <c r="K52" s="528">
        <v>0</v>
      </c>
      <c r="L52" s="528">
        <v>0</v>
      </c>
      <c r="M52" s="528">
        <v>0</v>
      </c>
      <c r="N52" s="528">
        <v>0</v>
      </c>
      <c r="O52" s="528">
        <v>0</v>
      </c>
      <c r="P52" s="528">
        <v>0</v>
      </c>
      <c r="Q52" s="528">
        <v>0</v>
      </c>
      <c r="R52" s="528">
        <v>0</v>
      </c>
      <c r="S52" s="528">
        <v>0</v>
      </c>
      <c r="T52" s="528">
        <v>0</v>
      </c>
      <c r="U52" s="528">
        <v>0</v>
      </c>
      <c r="V52" s="528">
        <v>0</v>
      </c>
      <c r="W52" s="528">
        <v>0</v>
      </c>
      <c r="X52" s="528">
        <v>0</v>
      </c>
      <c r="Y52" s="528">
        <v>0</v>
      </c>
      <c r="Z52" s="528">
        <v>0</v>
      </c>
      <c r="AA52" s="528">
        <v>0</v>
      </c>
      <c r="AB52" s="528">
        <v>0</v>
      </c>
      <c r="AC52" s="528">
        <v>0</v>
      </c>
      <c r="AD52" s="528">
        <v>0</v>
      </c>
      <c r="AE52" s="528">
        <v>0</v>
      </c>
      <c r="AF52" s="528">
        <v>0</v>
      </c>
      <c r="AG52" s="528">
        <v>0</v>
      </c>
      <c r="AH52" s="528">
        <v>0</v>
      </c>
      <c r="AI52" s="528">
        <v>0</v>
      </c>
      <c r="AJ52" s="528">
        <v>0</v>
      </c>
      <c r="AK52" s="528">
        <v>0</v>
      </c>
      <c r="AL52" s="528">
        <v>0</v>
      </c>
      <c r="AM52" s="528">
        <v>0</v>
      </c>
      <c r="AN52" s="528">
        <v>0</v>
      </c>
      <c r="AO52" s="528">
        <v>0</v>
      </c>
      <c r="AP52" s="528">
        <v>0</v>
      </c>
      <c r="AQ52" s="528">
        <v>0</v>
      </c>
      <c r="AR52" s="528">
        <v>0</v>
      </c>
      <c r="AS52" s="528">
        <v>0</v>
      </c>
      <c r="AT52" s="528">
        <v>0</v>
      </c>
      <c r="AU52" s="528">
        <v>0</v>
      </c>
      <c r="AV52" s="528">
        <v>0</v>
      </c>
      <c r="AW52" s="528">
        <v>0</v>
      </c>
      <c r="AX52" s="528">
        <v>0</v>
      </c>
      <c r="AY52" s="601"/>
      <c r="AZ52" s="442"/>
      <c r="BA52" s="325" t="s">
        <v>525</v>
      </c>
      <c r="BB52" s="455"/>
    </row>
    <row r="53" spans="1:54" s="484" customFormat="1" ht="18.75" x14ac:dyDescent="0.15">
      <c r="A53" s="443"/>
      <c r="B53" s="443"/>
      <c r="C53" s="490"/>
      <c r="D53" s="490"/>
      <c r="F53" s="583" t="s">
        <v>396</v>
      </c>
      <c r="G53" s="584" t="s">
        <v>629</v>
      </c>
      <c r="H53" s="582" t="s">
        <v>251</v>
      </c>
      <c r="I53" s="582" t="s">
        <v>251</v>
      </c>
      <c r="J53" s="582" t="s">
        <v>251</v>
      </c>
      <c r="K53" s="634" t="s">
        <v>251</v>
      </c>
      <c r="L53" s="634" t="s">
        <v>251</v>
      </c>
      <c r="M53" s="634" t="s">
        <v>251</v>
      </c>
      <c r="N53" s="634" t="s">
        <v>251</v>
      </c>
      <c r="O53" s="634" t="s">
        <v>251</v>
      </c>
      <c r="P53" s="634" t="s">
        <v>251</v>
      </c>
      <c r="Q53" s="634" t="s">
        <v>251</v>
      </c>
      <c r="R53" s="634" t="s">
        <v>251</v>
      </c>
      <c r="S53" s="634" t="s">
        <v>251</v>
      </c>
      <c r="T53" s="634" t="s">
        <v>251</v>
      </c>
      <c r="U53" s="634" t="s">
        <v>251</v>
      </c>
      <c r="V53" s="634" t="s">
        <v>251</v>
      </c>
      <c r="W53" s="634" t="s">
        <v>251</v>
      </c>
      <c r="X53" s="634" t="s">
        <v>251</v>
      </c>
      <c r="Y53" s="634" t="s">
        <v>251</v>
      </c>
      <c r="Z53" s="634" t="s">
        <v>251</v>
      </c>
      <c r="AA53" s="634" t="s">
        <v>251</v>
      </c>
      <c r="AB53" s="634" t="s">
        <v>251</v>
      </c>
      <c r="AC53" s="634" t="s">
        <v>251</v>
      </c>
      <c r="AD53" s="634" t="s">
        <v>251</v>
      </c>
      <c r="AE53" s="634" t="s">
        <v>251</v>
      </c>
      <c r="AF53" s="634" t="s">
        <v>251</v>
      </c>
      <c r="AG53" s="634" t="s">
        <v>251</v>
      </c>
      <c r="AH53" s="634" t="s">
        <v>251</v>
      </c>
      <c r="AI53" s="634" t="s">
        <v>251</v>
      </c>
      <c r="AJ53" s="634" t="s">
        <v>251</v>
      </c>
      <c r="AK53" s="634" t="s">
        <v>251</v>
      </c>
      <c r="AL53" s="634" t="s">
        <v>251</v>
      </c>
      <c r="AM53" s="634" t="s">
        <v>251</v>
      </c>
      <c r="AN53" s="634" t="s">
        <v>251</v>
      </c>
      <c r="AO53" s="634" t="s">
        <v>251</v>
      </c>
      <c r="AP53" s="634" t="s">
        <v>251</v>
      </c>
      <c r="AQ53" s="634" t="s">
        <v>251</v>
      </c>
      <c r="AR53" s="634" t="s">
        <v>251</v>
      </c>
      <c r="AS53" s="634" t="s">
        <v>251</v>
      </c>
      <c r="AT53" s="634" t="s">
        <v>251</v>
      </c>
      <c r="AU53" s="634" t="s">
        <v>251</v>
      </c>
      <c r="AV53" s="634" t="s">
        <v>251</v>
      </c>
      <c r="AW53" s="634" t="s">
        <v>251</v>
      </c>
      <c r="AX53" s="634" t="s">
        <v>251</v>
      </c>
      <c r="AY53" s="601"/>
      <c r="AZ53" s="442"/>
      <c r="BA53" s="325"/>
      <c r="BB53" s="455"/>
    </row>
    <row r="54" spans="1:54" s="484" customFormat="1" ht="18.75" x14ac:dyDescent="0.15">
      <c r="A54" s="443"/>
      <c r="B54" s="443"/>
      <c r="C54" s="490"/>
      <c r="D54" s="490"/>
      <c r="F54" s="583" t="s">
        <v>397</v>
      </c>
      <c r="G54" s="585" t="s">
        <v>372</v>
      </c>
      <c r="H54" s="582" t="s">
        <v>575</v>
      </c>
      <c r="I54" s="528">
        <v>0</v>
      </c>
      <c r="J54" s="528">
        <v>0</v>
      </c>
      <c r="K54" s="528">
        <v>0</v>
      </c>
      <c r="L54" s="528">
        <v>0</v>
      </c>
      <c r="M54" s="528">
        <v>0</v>
      </c>
      <c r="N54" s="528">
        <v>0</v>
      </c>
      <c r="O54" s="528">
        <v>0</v>
      </c>
      <c r="P54" s="528">
        <v>0</v>
      </c>
      <c r="Q54" s="528">
        <v>0</v>
      </c>
      <c r="R54" s="528">
        <v>0</v>
      </c>
      <c r="S54" s="528">
        <v>0</v>
      </c>
      <c r="T54" s="528">
        <v>0</v>
      </c>
      <c r="U54" s="528">
        <v>0</v>
      </c>
      <c r="V54" s="528">
        <v>0</v>
      </c>
      <c r="W54" s="528">
        <v>0</v>
      </c>
      <c r="X54" s="528">
        <v>0</v>
      </c>
      <c r="Y54" s="528">
        <v>0</v>
      </c>
      <c r="Z54" s="528">
        <v>0</v>
      </c>
      <c r="AA54" s="528">
        <v>0</v>
      </c>
      <c r="AB54" s="528">
        <v>0</v>
      </c>
      <c r="AC54" s="528">
        <v>0</v>
      </c>
      <c r="AD54" s="528">
        <v>0</v>
      </c>
      <c r="AE54" s="528">
        <v>0</v>
      </c>
      <c r="AF54" s="528">
        <v>0</v>
      </c>
      <c r="AG54" s="528">
        <v>0</v>
      </c>
      <c r="AH54" s="528">
        <v>0</v>
      </c>
      <c r="AI54" s="528">
        <v>0</v>
      </c>
      <c r="AJ54" s="528">
        <v>0</v>
      </c>
      <c r="AK54" s="528">
        <v>0</v>
      </c>
      <c r="AL54" s="528">
        <v>0</v>
      </c>
      <c r="AM54" s="528">
        <v>0</v>
      </c>
      <c r="AN54" s="528">
        <v>0</v>
      </c>
      <c r="AO54" s="528">
        <v>0</v>
      </c>
      <c r="AP54" s="528">
        <v>0</v>
      </c>
      <c r="AQ54" s="528">
        <v>0</v>
      </c>
      <c r="AR54" s="528">
        <v>0</v>
      </c>
      <c r="AS54" s="528">
        <v>0</v>
      </c>
      <c r="AT54" s="528">
        <v>0</v>
      </c>
      <c r="AU54" s="528">
        <v>0</v>
      </c>
      <c r="AV54" s="528">
        <v>0</v>
      </c>
      <c r="AW54" s="528">
        <v>0</v>
      </c>
      <c r="AX54" s="528">
        <v>0</v>
      </c>
      <c r="AY54" s="601"/>
      <c r="AZ54" s="442"/>
      <c r="BA54" s="325" t="s">
        <v>576</v>
      </c>
      <c r="BB54" s="455"/>
    </row>
    <row r="55" spans="1:54" s="484" customFormat="1" ht="18.75" x14ac:dyDescent="0.15">
      <c r="A55" s="443"/>
      <c r="B55" s="443"/>
      <c r="C55" s="490"/>
      <c r="D55" s="490"/>
      <c r="F55" s="588" t="s">
        <v>398</v>
      </c>
      <c r="G55" s="585" t="s">
        <v>374</v>
      </c>
      <c r="H55" s="582" t="s">
        <v>575</v>
      </c>
      <c r="I55" s="528">
        <v>0</v>
      </c>
      <c r="J55" s="528">
        <v>0</v>
      </c>
      <c r="K55" s="528">
        <v>0</v>
      </c>
      <c r="L55" s="528">
        <v>0</v>
      </c>
      <c r="M55" s="528">
        <v>0</v>
      </c>
      <c r="N55" s="528">
        <v>0</v>
      </c>
      <c r="O55" s="528">
        <v>0</v>
      </c>
      <c r="P55" s="528">
        <v>0</v>
      </c>
      <c r="Q55" s="528">
        <v>0</v>
      </c>
      <c r="R55" s="528">
        <v>0</v>
      </c>
      <c r="S55" s="528">
        <v>0</v>
      </c>
      <c r="T55" s="528">
        <v>0</v>
      </c>
      <c r="U55" s="528">
        <v>0</v>
      </c>
      <c r="V55" s="528">
        <v>0</v>
      </c>
      <c r="W55" s="528">
        <v>0</v>
      </c>
      <c r="X55" s="528">
        <v>0</v>
      </c>
      <c r="Y55" s="528">
        <v>0</v>
      </c>
      <c r="Z55" s="528">
        <v>0</v>
      </c>
      <c r="AA55" s="528">
        <v>0</v>
      </c>
      <c r="AB55" s="528">
        <v>0</v>
      </c>
      <c r="AC55" s="528">
        <v>0</v>
      </c>
      <c r="AD55" s="528">
        <v>0</v>
      </c>
      <c r="AE55" s="528">
        <v>0</v>
      </c>
      <c r="AF55" s="528">
        <v>0</v>
      </c>
      <c r="AG55" s="528">
        <v>0</v>
      </c>
      <c r="AH55" s="528">
        <v>0</v>
      </c>
      <c r="AI55" s="528">
        <v>0</v>
      </c>
      <c r="AJ55" s="528">
        <v>0</v>
      </c>
      <c r="AK55" s="528">
        <v>0</v>
      </c>
      <c r="AL55" s="528">
        <v>0</v>
      </c>
      <c r="AM55" s="528">
        <v>0</v>
      </c>
      <c r="AN55" s="528">
        <v>0</v>
      </c>
      <c r="AO55" s="528">
        <v>0</v>
      </c>
      <c r="AP55" s="528">
        <v>0</v>
      </c>
      <c r="AQ55" s="528">
        <v>0</v>
      </c>
      <c r="AR55" s="528">
        <v>0</v>
      </c>
      <c r="AS55" s="528">
        <v>0</v>
      </c>
      <c r="AT55" s="528">
        <v>0</v>
      </c>
      <c r="AU55" s="528">
        <v>0</v>
      </c>
      <c r="AV55" s="528">
        <v>0</v>
      </c>
      <c r="AW55" s="528">
        <v>0</v>
      </c>
      <c r="AX55" s="528">
        <v>0</v>
      </c>
      <c r="AY55" s="601"/>
      <c r="AZ55" s="442"/>
      <c r="BA55" s="325" t="s">
        <v>577</v>
      </c>
      <c r="BB55" s="455"/>
    </row>
    <row r="56" spans="1:54" ht="18.75" x14ac:dyDescent="0.15">
      <c r="A56" s="443"/>
      <c r="B56" s="443"/>
      <c r="F56" s="329" t="s">
        <v>399</v>
      </c>
      <c r="G56" s="521" t="s">
        <v>516</v>
      </c>
      <c r="H56" s="519" t="s">
        <v>251</v>
      </c>
      <c r="I56" s="519" t="s">
        <v>251</v>
      </c>
      <c r="J56" s="519" t="s">
        <v>251</v>
      </c>
      <c r="K56" s="634" t="s">
        <v>251</v>
      </c>
      <c r="L56" s="634" t="s">
        <v>251</v>
      </c>
      <c r="M56" s="634" t="s">
        <v>251</v>
      </c>
      <c r="N56" s="634" t="s">
        <v>251</v>
      </c>
      <c r="O56" s="634" t="s">
        <v>251</v>
      </c>
      <c r="P56" s="634" t="s">
        <v>251</v>
      </c>
      <c r="Q56" s="634" t="s">
        <v>251</v>
      </c>
      <c r="R56" s="634" t="s">
        <v>251</v>
      </c>
      <c r="S56" s="634" t="s">
        <v>251</v>
      </c>
      <c r="T56" s="634" t="s">
        <v>251</v>
      </c>
      <c r="U56" s="634" t="s">
        <v>251</v>
      </c>
      <c r="V56" s="634" t="s">
        <v>251</v>
      </c>
      <c r="W56" s="634" t="s">
        <v>251</v>
      </c>
      <c r="X56" s="634" t="s">
        <v>251</v>
      </c>
      <c r="Y56" s="634" t="s">
        <v>251</v>
      </c>
      <c r="Z56" s="634" t="s">
        <v>251</v>
      </c>
      <c r="AA56" s="634" t="s">
        <v>251</v>
      </c>
      <c r="AB56" s="634" t="s">
        <v>251</v>
      </c>
      <c r="AC56" s="634" t="s">
        <v>251</v>
      </c>
      <c r="AD56" s="634" t="s">
        <v>251</v>
      </c>
      <c r="AE56" s="634" t="s">
        <v>251</v>
      </c>
      <c r="AF56" s="634" t="s">
        <v>251</v>
      </c>
      <c r="AG56" s="634" t="s">
        <v>251</v>
      </c>
      <c r="AH56" s="634" t="s">
        <v>251</v>
      </c>
      <c r="AI56" s="634" t="s">
        <v>251</v>
      </c>
      <c r="AJ56" s="634" t="s">
        <v>251</v>
      </c>
      <c r="AK56" s="634" t="s">
        <v>251</v>
      </c>
      <c r="AL56" s="634" t="s">
        <v>251</v>
      </c>
      <c r="AM56" s="634" t="s">
        <v>251</v>
      </c>
      <c r="AN56" s="634" t="s">
        <v>251</v>
      </c>
      <c r="AO56" s="634" t="s">
        <v>251</v>
      </c>
      <c r="AP56" s="634" t="s">
        <v>251</v>
      </c>
      <c r="AQ56" s="634" t="s">
        <v>251</v>
      </c>
      <c r="AR56" s="634" t="s">
        <v>251</v>
      </c>
      <c r="AS56" s="634" t="s">
        <v>251</v>
      </c>
      <c r="AT56" s="634" t="s">
        <v>251</v>
      </c>
      <c r="AU56" s="634" t="s">
        <v>251</v>
      </c>
      <c r="AV56" s="634" t="s">
        <v>251</v>
      </c>
      <c r="AW56" s="634" t="s">
        <v>251</v>
      </c>
      <c r="AX56" s="634" t="s">
        <v>251</v>
      </c>
      <c r="AY56" s="601"/>
      <c r="AZ56" s="442"/>
      <c r="BA56" s="325"/>
      <c r="BB56" s="455"/>
    </row>
    <row r="57" spans="1:54" ht="18.75" x14ac:dyDescent="0.15">
      <c r="A57" s="443"/>
      <c r="B57" s="443"/>
      <c r="F57" s="329" t="s">
        <v>400</v>
      </c>
      <c r="G57" s="522" t="s">
        <v>372</v>
      </c>
      <c r="H57" s="519" t="s">
        <v>540</v>
      </c>
      <c r="I57" s="528">
        <v>0</v>
      </c>
      <c r="J57" s="528">
        <v>0</v>
      </c>
      <c r="K57" s="528">
        <v>0</v>
      </c>
      <c r="L57" s="528">
        <v>0</v>
      </c>
      <c r="M57" s="528">
        <v>0</v>
      </c>
      <c r="N57" s="528">
        <v>0</v>
      </c>
      <c r="O57" s="528">
        <v>0</v>
      </c>
      <c r="P57" s="528">
        <v>0</v>
      </c>
      <c r="Q57" s="528">
        <v>0</v>
      </c>
      <c r="R57" s="528">
        <v>0</v>
      </c>
      <c r="S57" s="528">
        <v>0</v>
      </c>
      <c r="T57" s="528">
        <v>0</v>
      </c>
      <c r="U57" s="528">
        <v>0</v>
      </c>
      <c r="V57" s="528">
        <v>0</v>
      </c>
      <c r="W57" s="528">
        <v>0</v>
      </c>
      <c r="X57" s="528">
        <v>0</v>
      </c>
      <c r="Y57" s="528">
        <v>0</v>
      </c>
      <c r="Z57" s="528">
        <v>0</v>
      </c>
      <c r="AA57" s="528">
        <v>0</v>
      </c>
      <c r="AB57" s="528">
        <v>0</v>
      </c>
      <c r="AC57" s="528">
        <v>0</v>
      </c>
      <c r="AD57" s="528">
        <v>0</v>
      </c>
      <c r="AE57" s="528">
        <v>0</v>
      </c>
      <c r="AF57" s="528">
        <v>0</v>
      </c>
      <c r="AG57" s="528">
        <v>0</v>
      </c>
      <c r="AH57" s="528">
        <v>0</v>
      </c>
      <c r="AI57" s="528">
        <v>0</v>
      </c>
      <c r="AJ57" s="528">
        <v>0</v>
      </c>
      <c r="AK57" s="528">
        <v>0</v>
      </c>
      <c r="AL57" s="528">
        <v>0</v>
      </c>
      <c r="AM57" s="528">
        <v>0</v>
      </c>
      <c r="AN57" s="528">
        <v>0</v>
      </c>
      <c r="AO57" s="528">
        <v>0</v>
      </c>
      <c r="AP57" s="528">
        <v>0</v>
      </c>
      <c r="AQ57" s="528">
        <v>0</v>
      </c>
      <c r="AR57" s="528">
        <v>0</v>
      </c>
      <c r="AS57" s="528">
        <v>0</v>
      </c>
      <c r="AT57" s="528">
        <v>0</v>
      </c>
      <c r="AU57" s="528">
        <v>0</v>
      </c>
      <c r="AV57" s="528">
        <v>0</v>
      </c>
      <c r="AW57" s="528">
        <v>0</v>
      </c>
      <c r="AX57" s="528">
        <v>0</v>
      </c>
      <c r="AY57" s="601"/>
      <c r="AZ57" s="442"/>
      <c r="BA57" s="325" t="s">
        <v>526</v>
      </c>
      <c r="BB57" s="455"/>
    </row>
    <row r="58" spans="1:54" ht="18.75" x14ac:dyDescent="0.15">
      <c r="A58" s="443"/>
      <c r="B58" s="443"/>
      <c r="F58" s="329" t="s">
        <v>401</v>
      </c>
      <c r="G58" s="522" t="s">
        <v>374</v>
      </c>
      <c r="H58" s="519" t="s">
        <v>540</v>
      </c>
      <c r="I58" s="528">
        <v>0</v>
      </c>
      <c r="J58" s="528">
        <v>0</v>
      </c>
      <c r="K58" s="528">
        <v>0</v>
      </c>
      <c r="L58" s="528">
        <v>0</v>
      </c>
      <c r="M58" s="528">
        <v>0</v>
      </c>
      <c r="N58" s="528">
        <v>0</v>
      </c>
      <c r="O58" s="528">
        <v>0</v>
      </c>
      <c r="P58" s="528">
        <v>0</v>
      </c>
      <c r="Q58" s="528">
        <v>0</v>
      </c>
      <c r="R58" s="528">
        <v>0</v>
      </c>
      <c r="S58" s="528">
        <v>0</v>
      </c>
      <c r="T58" s="528">
        <v>0</v>
      </c>
      <c r="U58" s="528">
        <v>0</v>
      </c>
      <c r="V58" s="528">
        <v>0</v>
      </c>
      <c r="W58" s="528">
        <v>0</v>
      </c>
      <c r="X58" s="528">
        <v>0</v>
      </c>
      <c r="Y58" s="528">
        <v>0</v>
      </c>
      <c r="Z58" s="528">
        <v>0</v>
      </c>
      <c r="AA58" s="528">
        <v>0</v>
      </c>
      <c r="AB58" s="528">
        <v>0</v>
      </c>
      <c r="AC58" s="528">
        <v>0</v>
      </c>
      <c r="AD58" s="528">
        <v>0</v>
      </c>
      <c r="AE58" s="528">
        <v>0</v>
      </c>
      <c r="AF58" s="528">
        <v>0</v>
      </c>
      <c r="AG58" s="528">
        <v>0</v>
      </c>
      <c r="AH58" s="528">
        <v>0</v>
      </c>
      <c r="AI58" s="528">
        <v>0</v>
      </c>
      <c r="AJ58" s="528">
        <v>0</v>
      </c>
      <c r="AK58" s="528">
        <v>0</v>
      </c>
      <c r="AL58" s="528">
        <v>0</v>
      </c>
      <c r="AM58" s="528">
        <v>0</v>
      </c>
      <c r="AN58" s="528">
        <v>0</v>
      </c>
      <c r="AO58" s="528">
        <v>0</v>
      </c>
      <c r="AP58" s="528">
        <v>0</v>
      </c>
      <c r="AQ58" s="528">
        <v>0</v>
      </c>
      <c r="AR58" s="528">
        <v>0</v>
      </c>
      <c r="AS58" s="528">
        <v>0</v>
      </c>
      <c r="AT58" s="528">
        <v>0</v>
      </c>
      <c r="AU58" s="528">
        <v>0</v>
      </c>
      <c r="AV58" s="528">
        <v>0</v>
      </c>
      <c r="AW58" s="528">
        <v>0</v>
      </c>
      <c r="AX58" s="528">
        <v>0</v>
      </c>
      <c r="AY58" s="601"/>
      <c r="AZ58" s="442"/>
      <c r="BA58" s="325" t="s">
        <v>527</v>
      </c>
      <c r="BB58" s="455"/>
    </row>
    <row r="59" spans="1:54" ht="18.75" x14ac:dyDescent="0.15">
      <c r="A59" s="443"/>
      <c r="B59" s="443"/>
      <c r="F59" s="329" t="s">
        <v>402</v>
      </c>
      <c r="G59" s="521" t="s">
        <v>517</v>
      </c>
      <c r="H59" s="519" t="s">
        <v>251</v>
      </c>
      <c r="I59" s="519" t="s">
        <v>251</v>
      </c>
      <c r="J59" s="519" t="s">
        <v>251</v>
      </c>
      <c r="K59" s="634" t="s">
        <v>251</v>
      </c>
      <c r="L59" s="634" t="s">
        <v>251</v>
      </c>
      <c r="M59" s="634" t="s">
        <v>251</v>
      </c>
      <c r="N59" s="634" t="s">
        <v>251</v>
      </c>
      <c r="O59" s="634" t="s">
        <v>251</v>
      </c>
      <c r="P59" s="634" t="s">
        <v>251</v>
      </c>
      <c r="Q59" s="634" t="s">
        <v>251</v>
      </c>
      <c r="R59" s="634" t="s">
        <v>251</v>
      </c>
      <c r="S59" s="634" t="s">
        <v>251</v>
      </c>
      <c r="T59" s="634" t="s">
        <v>251</v>
      </c>
      <c r="U59" s="634" t="s">
        <v>251</v>
      </c>
      <c r="V59" s="634" t="s">
        <v>251</v>
      </c>
      <c r="W59" s="634" t="s">
        <v>251</v>
      </c>
      <c r="X59" s="634" t="s">
        <v>251</v>
      </c>
      <c r="Y59" s="634" t="s">
        <v>251</v>
      </c>
      <c r="Z59" s="634" t="s">
        <v>251</v>
      </c>
      <c r="AA59" s="634" t="s">
        <v>251</v>
      </c>
      <c r="AB59" s="634" t="s">
        <v>251</v>
      </c>
      <c r="AC59" s="634" t="s">
        <v>251</v>
      </c>
      <c r="AD59" s="634" t="s">
        <v>251</v>
      </c>
      <c r="AE59" s="634" t="s">
        <v>251</v>
      </c>
      <c r="AF59" s="634" t="s">
        <v>251</v>
      </c>
      <c r="AG59" s="634" t="s">
        <v>251</v>
      </c>
      <c r="AH59" s="634" t="s">
        <v>251</v>
      </c>
      <c r="AI59" s="634" t="s">
        <v>251</v>
      </c>
      <c r="AJ59" s="634" t="s">
        <v>251</v>
      </c>
      <c r="AK59" s="634" t="s">
        <v>251</v>
      </c>
      <c r="AL59" s="634" t="s">
        <v>251</v>
      </c>
      <c r="AM59" s="634" t="s">
        <v>251</v>
      </c>
      <c r="AN59" s="634" t="s">
        <v>251</v>
      </c>
      <c r="AO59" s="634" t="s">
        <v>251</v>
      </c>
      <c r="AP59" s="634" t="s">
        <v>251</v>
      </c>
      <c r="AQ59" s="634" t="s">
        <v>251</v>
      </c>
      <c r="AR59" s="634" t="s">
        <v>251</v>
      </c>
      <c r="AS59" s="634" t="s">
        <v>251</v>
      </c>
      <c r="AT59" s="634" t="s">
        <v>251</v>
      </c>
      <c r="AU59" s="634" t="s">
        <v>251</v>
      </c>
      <c r="AV59" s="634" t="s">
        <v>251</v>
      </c>
      <c r="AW59" s="634" t="s">
        <v>251</v>
      </c>
      <c r="AX59" s="634" t="s">
        <v>251</v>
      </c>
      <c r="AY59" s="601"/>
      <c r="AZ59" s="442"/>
      <c r="BA59" s="325" t="s">
        <v>528</v>
      </c>
      <c r="BB59" s="455"/>
    </row>
    <row r="60" spans="1:54" ht="22.5" x14ac:dyDescent="0.15">
      <c r="A60" s="443"/>
      <c r="B60" s="443"/>
      <c r="F60" s="329" t="s">
        <v>404</v>
      </c>
      <c r="G60" s="522" t="s">
        <v>372</v>
      </c>
      <c r="H60" s="519" t="s">
        <v>541</v>
      </c>
      <c r="I60" s="528">
        <v>0</v>
      </c>
      <c r="J60" s="528">
        <v>0</v>
      </c>
      <c r="K60" s="528">
        <v>0</v>
      </c>
      <c r="L60" s="528">
        <v>0</v>
      </c>
      <c r="M60" s="528">
        <v>0</v>
      </c>
      <c r="N60" s="528">
        <v>0</v>
      </c>
      <c r="O60" s="528">
        <v>0</v>
      </c>
      <c r="P60" s="528">
        <v>0</v>
      </c>
      <c r="Q60" s="528">
        <v>0</v>
      </c>
      <c r="R60" s="528">
        <v>0</v>
      </c>
      <c r="S60" s="528">
        <v>0</v>
      </c>
      <c r="T60" s="528">
        <v>0</v>
      </c>
      <c r="U60" s="528">
        <v>0</v>
      </c>
      <c r="V60" s="528">
        <v>0</v>
      </c>
      <c r="W60" s="528">
        <v>0</v>
      </c>
      <c r="X60" s="528">
        <v>0</v>
      </c>
      <c r="Y60" s="528">
        <v>0</v>
      </c>
      <c r="Z60" s="528">
        <v>0</v>
      </c>
      <c r="AA60" s="528">
        <v>0</v>
      </c>
      <c r="AB60" s="528">
        <v>0</v>
      </c>
      <c r="AC60" s="528">
        <v>0</v>
      </c>
      <c r="AD60" s="528">
        <v>0</v>
      </c>
      <c r="AE60" s="528">
        <v>0</v>
      </c>
      <c r="AF60" s="528">
        <v>0</v>
      </c>
      <c r="AG60" s="528">
        <v>0</v>
      </c>
      <c r="AH60" s="528">
        <v>0</v>
      </c>
      <c r="AI60" s="528">
        <v>0</v>
      </c>
      <c r="AJ60" s="528">
        <v>0</v>
      </c>
      <c r="AK60" s="528">
        <v>0</v>
      </c>
      <c r="AL60" s="528">
        <v>0</v>
      </c>
      <c r="AM60" s="528">
        <v>0</v>
      </c>
      <c r="AN60" s="528">
        <v>0</v>
      </c>
      <c r="AO60" s="528">
        <v>0</v>
      </c>
      <c r="AP60" s="528">
        <v>0</v>
      </c>
      <c r="AQ60" s="528">
        <v>0</v>
      </c>
      <c r="AR60" s="528">
        <v>0</v>
      </c>
      <c r="AS60" s="528">
        <v>0</v>
      </c>
      <c r="AT60" s="528">
        <v>0</v>
      </c>
      <c r="AU60" s="528">
        <v>0</v>
      </c>
      <c r="AV60" s="528">
        <v>0</v>
      </c>
      <c r="AW60" s="528">
        <v>0</v>
      </c>
      <c r="AX60" s="528">
        <v>0</v>
      </c>
      <c r="AY60" s="601"/>
      <c r="AZ60" s="442"/>
      <c r="BA60" s="325" t="s">
        <v>529</v>
      </c>
      <c r="BB60" s="455"/>
    </row>
    <row r="61" spans="1:54" ht="22.5" x14ac:dyDescent="0.15">
      <c r="A61" s="443"/>
      <c r="B61" s="443"/>
      <c r="F61" s="329" t="s">
        <v>405</v>
      </c>
      <c r="G61" s="522" t="s">
        <v>374</v>
      </c>
      <c r="H61" s="519" t="s">
        <v>541</v>
      </c>
      <c r="I61" s="528">
        <v>0</v>
      </c>
      <c r="J61" s="528">
        <v>0</v>
      </c>
      <c r="K61" s="528">
        <v>0</v>
      </c>
      <c r="L61" s="528">
        <v>0</v>
      </c>
      <c r="M61" s="528">
        <v>0</v>
      </c>
      <c r="N61" s="528">
        <v>0</v>
      </c>
      <c r="O61" s="528">
        <v>0</v>
      </c>
      <c r="P61" s="528">
        <v>0</v>
      </c>
      <c r="Q61" s="528">
        <v>0</v>
      </c>
      <c r="R61" s="528">
        <v>0</v>
      </c>
      <c r="S61" s="528">
        <v>0</v>
      </c>
      <c r="T61" s="528">
        <v>0</v>
      </c>
      <c r="U61" s="528">
        <v>0</v>
      </c>
      <c r="V61" s="528">
        <v>0</v>
      </c>
      <c r="W61" s="528">
        <v>0</v>
      </c>
      <c r="X61" s="528">
        <v>0</v>
      </c>
      <c r="Y61" s="528">
        <v>0</v>
      </c>
      <c r="Z61" s="528">
        <v>0</v>
      </c>
      <c r="AA61" s="528">
        <v>0</v>
      </c>
      <c r="AB61" s="528">
        <v>0</v>
      </c>
      <c r="AC61" s="528">
        <v>0</v>
      </c>
      <c r="AD61" s="528">
        <v>0</v>
      </c>
      <c r="AE61" s="528">
        <v>0</v>
      </c>
      <c r="AF61" s="528">
        <v>0</v>
      </c>
      <c r="AG61" s="528">
        <v>0</v>
      </c>
      <c r="AH61" s="528">
        <v>0</v>
      </c>
      <c r="AI61" s="528">
        <v>0</v>
      </c>
      <c r="AJ61" s="528">
        <v>0</v>
      </c>
      <c r="AK61" s="528">
        <v>0</v>
      </c>
      <c r="AL61" s="528">
        <v>0</v>
      </c>
      <c r="AM61" s="528">
        <v>0</v>
      </c>
      <c r="AN61" s="528">
        <v>0</v>
      </c>
      <c r="AO61" s="528">
        <v>0</v>
      </c>
      <c r="AP61" s="528">
        <v>0</v>
      </c>
      <c r="AQ61" s="528">
        <v>0</v>
      </c>
      <c r="AR61" s="528">
        <v>0</v>
      </c>
      <c r="AS61" s="528">
        <v>0</v>
      </c>
      <c r="AT61" s="528">
        <v>0</v>
      </c>
      <c r="AU61" s="528">
        <v>0</v>
      </c>
      <c r="AV61" s="528">
        <v>0</v>
      </c>
      <c r="AW61" s="528">
        <v>0</v>
      </c>
      <c r="AX61" s="528">
        <v>0</v>
      </c>
      <c r="AY61" s="601"/>
      <c r="AZ61" s="442"/>
      <c r="BA61" s="325" t="s">
        <v>630</v>
      </c>
      <c r="BB61" s="455"/>
    </row>
    <row r="62" spans="1:54" ht="18.75" hidden="1" x14ac:dyDescent="0.15">
      <c r="A62" s="443"/>
      <c r="B62" s="752" t="s">
        <v>402</v>
      </c>
      <c r="F62" s="329" t="str">
        <f>B62</f>
        <v>9.10</v>
      </c>
      <c r="G62" s="527"/>
      <c r="H62" s="605"/>
      <c r="I62" s="519" t="s">
        <v>251</v>
      </c>
      <c r="J62" s="519" t="s">
        <v>251</v>
      </c>
      <c r="K62" s="634" t="s">
        <v>251</v>
      </c>
      <c r="L62" s="634" t="s">
        <v>251</v>
      </c>
      <c r="M62" s="634" t="s">
        <v>251</v>
      </c>
      <c r="N62" s="634" t="s">
        <v>251</v>
      </c>
      <c r="O62" s="634" t="s">
        <v>251</v>
      </c>
      <c r="P62" s="634" t="s">
        <v>251</v>
      </c>
      <c r="Q62" s="634" t="s">
        <v>251</v>
      </c>
      <c r="R62" s="634" t="s">
        <v>251</v>
      </c>
      <c r="S62" s="634" t="s">
        <v>251</v>
      </c>
      <c r="T62" s="634" t="s">
        <v>251</v>
      </c>
      <c r="U62" s="634" t="s">
        <v>251</v>
      </c>
      <c r="V62" s="634" t="s">
        <v>251</v>
      </c>
      <c r="W62" s="634" t="s">
        <v>251</v>
      </c>
      <c r="X62" s="634" t="s">
        <v>251</v>
      </c>
      <c r="Y62" s="634" t="s">
        <v>251</v>
      </c>
      <c r="Z62" s="634" t="s">
        <v>251</v>
      </c>
      <c r="AA62" s="634" t="s">
        <v>251</v>
      </c>
      <c r="AB62" s="634" t="s">
        <v>251</v>
      </c>
      <c r="AC62" s="634" t="s">
        <v>251</v>
      </c>
      <c r="AD62" s="634" t="s">
        <v>251</v>
      </c>
      <c r="AE62" s="634" t="s">
        <v>251</v>
      </c>
      <c r="AF62" s="634" t="s">
        <v>251</v>
      </c>
      <c r="AG62" s="634" t="s">
        <v>251</v>
      </c>
      <c r="AH62" s="634" t="s">
        <v>251</v>
      </c>
      <c r="AI62" s="634" t="s">
        <v>251</v>
      </c>
      <c r="AJ62" s="634" t="s">
        <v>251</v>
      </c>
      <c r="AK62" s="634" t="s">
        <v>251</v>
      </c>
      <c r="AL62" s="634" t="s">
        <v>251</v>
      </c>
      <c r="AM62" s="634" t="s">
        <v>251</v>
      </c>
      <c r="AN62" s="634" t="s">
        <v>251</v>
      </c>
      <c r="AO62" s="634" t="s">
        <v>251</v>
      </c>
      <c r="AP62" s="634" t="s">
        <v>251</v>
      </c>
      <c r="AQ62" s="634" t="s">
        <v>251</v>
      </c>
      <c r="AR62" s="634" t="s">
        <v>251</v>
      </c>
      <c r="AS62" s="634" t="s">
        <v>251</v>
      </c>
      <c r="AT62" s="634" t="s">
        <v>251</v>
      </c>
      <c r="AU62" s="634" t="s">
        <v>251</v>
      </c>
      <c r="AV62" s="634" t="s">
        <v>251</v>
      </c>
      <c r="AW62" s="634" t="s">
        <v>251</v>
      </c>
      <c r="AX62" s="634" t="s">
        <v>251</v>
      </c>
      <c r="AY62" s="601"/>
      <c r="AZ62" s="442"/>
      <c r="BA62" s="325"/>
      <c r="BB62" s="455"/>
    </row>
    <row r="63" spans="1:54" ht="18.75" hidden="1" x14ac:dyDescent="0.15">
      <c r="A63" s="443"/>
      <c r="B63" s="752"/>
      <c r="F63" s="336" t="str">
        <f>B62&amp;".1"</f>
        <v>9.10.1</v>
      </c>
      <c r="G63" s="522" t="s">
        <v>372</v>
      </c>
      <c r="H63" s="336" t="str">
        <f>IF(H62="","x",H62)</f>
        <v>x</v>
      </c>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528"/>
      <c r="AY63" s="601"/>
      <c r="AZ63" s="442"/>
      <c r="BA63" s="325"/>
      <c r="BB63" s="455"/>
    </row>
    <row r="64" spans="1:54" ht="18.75" hidden="1" x14ac:dyDescent="0.15">
      <c r="A64" s="443"/>
      <c r="B64" s="752"/>
      <c r="F64" s="336" t="str">
        <f>B62&amp;".2"</f>
        <v>9.10.2</v>
      </c>
      <c r="G64" s="522" t="s">
        <v>374</v>
      </c>
      <c r="H64" s="336" t="str">
        <f>IF(H62="","x",H62)</f>
        <v>x</v>
      </c>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28"/>
      <c r="AY64" s="601"/>
      <c r="AZ64" s="442"/>
      <c r="BA64" s="325"/>
      <c r="BB64" s="455"/>
    </row>
    <row r="65" spans="1:54" s="484" customFormat="1" ht="45" x14ac:dyDescent="0.15">
      <c r="A65" s="443"/>
      <c r="B65" s="752" t="s">
        <v>1483</v>
      </c>
      <c r="C65" s="490"/>
      <c r="D65" s="490"/>
      <c r="E65" s="169" t="s">
        <v>1458</v>
      </c>
      <c r="F65" s="637" t="str">
        <f>B65</f>
        <v>9.11</v>
      </c>
      <c r="G65" s="527" t="s">
        <v>1484</v>
      </c>
      <c r="H65" s="638" t="s">
        <v>384</v>
      </c>
      <c r="I65" s="634" t="s">
        <v>251</v>
      </c>
      <c r="J65" s="634" t="s">
        <v>251</v>
      </c>
      <c r="K65" s="634" t="s">
        <v>251</v>
      </c>
      <c r="L65" s="634" t="s">
        <v>251</v>
      </c>
      <c r="M65" s="634" t="s">
        <v>251</v>
      </c>
      <c r="N65" s="634" t="s">
        <v>251</v>
      </c>
      <c r="O65" s="634" t="s">
        <v>251</v>
      </c>
      <c r="P65" s="634" t="s">
        <v>251</v>
      </c>
      <c r="Q65" s="634" t="s">
        <v>251</v>
      </c>
      <c r="R65" s="634" t="s">
        <v>251</v>
      </c>
      <c r="S65" s="634" t="s">
        <v>251</v>
      </c>
      <c r="T65" s="634" t="s">
        <v>251</v>
      </c>
      <c r="U65" s="634" t="s">
        <v>251</v>
      </c>
      <c r="V65" s="634" t="s">
        <v>251</v>
      </c>
      <c r="W65" s="634" t="s">
        <v>251</v>
      </c>
      <c r="X65" s="634" t="s">
        <v>251</v>
      </c>
      <c r="Y65" s="634" t="s">
        <v>251</v>
      </c>
      <c r="Z65" s="634" t="s">
        <v>251</v>
      </c>
      <c r="AA65" s="634" t="s">
        <v>251</v>
      </c>
      <c r="AB65" s="634" t="s">
        <v>251</v>
      </c>
      <c r="AC65" s="634" t="s">
        <v>251</v>
      </c>
      <c r="AD65" s="634" t="s">
        <v>251</v>
      </c>
      <c r="AE65" s="634" t="s">
        <v>251</v>
      </c>
      <c r="AF65" s="634" t="s">
        <v>251</v>
      </c>
      <c r="AG65" s="634" t="s">
        <v>251</v>
      </c>
      <c r="AH65" s="634" t="s">
        <v>251</v>
      </c>
      <c r="AI65" s="634" t="s">
        <v>251</v>
      </c>
      <c r="AJ65" s="634" t="s">
        <v>251</v>
      </c>
      <c r="AK65" s="634" t="s">
        <v>251</v>
      </c>
      <c r="AL65" s="634" t="s">
        <v>251</v>
      </c>
      <c r="AM65" s="634" t="s">
        <v>251</v>
      </c>
      <c r="AN65" s="634" t="s">
        <v>251</v>
      </c>
      <c r="AO65" s="634" t="s">
        <v>251</v>
      </c>
      <c r="AP65" s="634" t="s">
        <v>251</v>
      </c>
      <c r="AQ65" s="634" t="s">
        <v>251</v>
      </c>
      <c r="AR65" s="634" t="s">
        <v>251</v>
      </c>
      <c r="AS65" s="634" t="s">
        <v>251</v>
      </c>
      <c r="AT65" s="634" t="s">
        <v>251</v>
      </c>
      <c r="AU65" s="634" t="s">
        <v>251</v>
      </c>
      <c r="AV65" s="634" t="s">
        <v>251</v>
      </c>
      <c r="AW65" s="634" t="s">
        <v>251</v>
      </c>
      <c r="AX65" s="634" t="s">
        <v>251</v>
      </c>
      <c r="AY65" s="601"/>
      <c r="AZ65" s="442"/>
      <c r="BA65" s="325"/>
      <c r="BB65" s="455"/>
    </row>
    <row r="66" spans="1:54" s="484" customFormat="1" ht="18.75" x14ac:dyDescent="0.15">
      <c r="A66" s="443"/>
      <c r="B66" s="752"/>
      <c r="C66" s="490"/>
      <c r="D66" s="490"/>
      <c r="F66" s="336" t="str">
        <f>B65&amp;".1"</f>
        <v>9.11.1</v>
      </c>
      <c r="G66" s="635" t="s">
        <v>372</v>
      </c>
      <c r="H66" s="336" t="str">
        <f>IF(H65="","x",H65)</f>
        <v>%</v>
      </c>
      <c r="I66" s="528">
        <v>0</v>
      </c>
      <c r="J66" s="528">
        <v>0</v>
      </c>
      <c r="K66" s="528">
        <v>0</v>
      </c>
      <c r="L66" s="528">
        <v>0</v>
      </c>
      <c r="M66" s="528">
        <v>0</v>
      </c>
      <c r="N66" s="528">
        <v>0</v>
      </c>
      <c r="O66" s="528">
        <v>0</v>
      </c>
      <c r="P66" s="528">
        <v>0</v>
      </c>
      <c r="Q66" s="528">
        <v>0</v>
      </c>
      <c r="R66" s="528">
        <v>0</v>
      </c>
      <c r="S66" s="528">
        <v>0</v>
      </c>
      <c r="T66" s="528">
        <v>0</v>
      </c>
      <c r="U66" s="528">
        <v>0</v>
      </c>
      <c r="V66" s="528">
        <v>0</v>
      </c>
      <c r="W66" s="528">
        <v>0</v>
      </c>
      <c r="X66" s="528">
        <v>0</v>
      </c>
      <c r="Y66" s="528">
        <v>0</v>
      </c>
      <c r="Z66" s="528">
        <v>0</v>
      </c>
      <c r="AA66" s="528">
        <v>0</v>
      </c>
      <c r="AB66" s="528">
        <v>0</v>
      </c>
      <c r="AC66" s="528">
        <v>0</v>
      </c>
      <c r="AD66" s="528">
        <v>0</v>
      </c>
      <c r="AE66" s="528">
        <v>0</v>
      </c>
      <c r="AF66" s="528">
        <v>0</v>
      </c>
      <c r="AG66" s="528">
        <v>0</v>
      </c>
      <c r="AH66" s="528">
        <v>0</v>
      </c>
      <c r="AI66" s="528">
        <v>0</v>
      </c>
      <c r="AJ66" s="528">
        <v>0</v>
      </c>
      <c r="AK66" s="528">
        <v>0</v>
      </c>
      <c r="AL66" s="528">
        <v>0</v>
      </c>
      <c r="AM66" s="528">
        <v>0</v>
      </c>
      <c r="AN66" s="528">
        <v>0</v>
      </c>
      <c r="AO66" s="528">
        <v>0</v>
      </c>
      <c r="AP66" s="528">
        <v>0</v>
      </c>
      <c r="AQ66" s="528">
        <v>0</v>
      </c>
      <c r="AR66" s="528">
        <v>0</v>
      </c>
      <c r="AS66" s="528">
        <v>0</v>
      </c>
      <c r="AT66" s="528">
        <v>0</v>
      </c>
      <c r="AU66" s="528">
        <v>0</v>
      </c>
      <c r="AV66" s="528">
        <v>0</v>
      </c>
      <c r="AW66" s="528">
        <v>0</v>
      </c>
      <c r="AX66" s="528">
        <v>0</v>
      </c>
      <c r="AY66" s="601"/>
      <c r="AZ66" s="442"/>
      <c r="BA66" s="325"/>
      <c r="BB66" s="455"/>
    </row>
    <row r="67" spans="1:54" s="484" customFormat="1" ht="18.75" x14ac:dyDescent="0.15">
      <c r="A67" s="443"/>
      <c r="B67" s="752"/>
      <c r="C67" s="490"/>
      <c r="D67" s="490"/>
      <c r="F67" s="336" t="str">
        <f>B65&amp;".2"</f>
        <v>9.11.2</v>
      </c>
      <c r="G67" s="635" t="s">
        <v>374</v>
      </c>
      <c r="H67" s="336" t="str">
        <f>IF(H65="","x",H65)</f>
        <v>%</v>
      </c>
      <c r="I67" s="528">
        <v>0</v>
      </c>
      <c r="J67" s="528">
        <v>0</v>
      </c>
      <c r="K67" s="528">
        <v>0</v>
      </c>
      <c r="L67" s="528">
        <v>0</v>
      </c>
      <c r="M67" s="528">
        <v>0</v>
      </c>
      <c r="N67" s="528">
        <v>0</v>
      </c>
      <c r="O67" s="528">
        <v>0</v>
      </c>
      <c r="P67" s="528">
        <v>0</v>
      </c>
      <c r="Q67" s="528">
        <v>0</v>
      </c>
      <c r="R67" s="528">
        <v>0</v>
      </c>
      <c r="S67" s="528">
        <v>0</v>
      </c>
      <c r="T67" s="528">
        <v>0</v>
      </c>
      <c r="U67" s="528">
        <v>0</v>
      </c>
      <c r="V67" s="528">
        <v>0</v>
      </c>
      <c r="W67" s="528">
        <v>0</v>
      </c>
      <c r="X67" s="528">
        <v>0</v>
      </c>
      <c r="Y67" s="528">
        <v>0</v>
      </c>
      <c r="Z67" s="528">
        <v>0</v>
      </c>
      <c r="AA67" s="528">
        <v>0</v>
      </c>
      <c r="AB67" s="528">
        <v>0</v>
      </c>
      <c r="AC67" s="528">
        <v>0</v>
      </c>
      <c r="AD67" s="528">
        <v>0</v>
      </c>
      <c r="AE67" s="528">
        <v>0</v>
      </c>
      <c r="AF67" s="528">
        <v>0</v>
      </c>
      <c r="AG67" s="528">
        <v>0</v>
      </c>
      <c r="AH67" s="528">
        <v>0</v>
      </c>
      <c r="AI67" s="528">
        <v>0</v>
      </c>
      <c r="AJ67" s="528">
        <v>0</v>
      </c>
      <c r="AK67" s="528">
        <v>0</v>
      </c>
      <c r="AL67" s="528">
        <v>0</v>
      </c>
      <c r="AM67" s="528">
        <v>0</v>
      </c>
      <c r="AN67" s="528">
        <v>0</v>
      </c>
      <c r="AO67" s="528">
        <v>0</v>
      </c>
      <c r="AP67" s="528">
        <v>0</v>
      </c>
      <c r="AQ67" s="528">
        <v>0</v>
      </c>
      <c r="AR67" s="528">
        <v>0</v>
      </c>
      <c r="AS67" s="528">
        <v>0</v>
      </c>
      <c r="AT67" s="528">
        <v>0</v>
      </c>
      <c r="AU67" s="528">
        <v>0</v>
      </c>
      <c r="AV67" s="528">
        <v>0</v>
      </c>
      <c r="AW67" s="528">
        <v>0</v>
      </c>
      <c r="AX67" s="528">
        <v>0</v>
      </c>
      <c r="AY67" s="601"/>
      <c r="AZ67" s="442"/>
      <c r="BA67" s="325"/>
      <c r="BB67" s="455"/>
    </row>
    <row r="68" spans="1:54" s="484" customFormat="1" ht="18.75" x14ac:dyDescent="0.15">
      <c r="A68" s="443"/>
      <c r="B68" s="752" t="s">
        <v>1485</v>
      </c>
      <c r="C68" s="490"/>
      <c r="D68" s="490"/>
      <c r="E68" s="169" t="s">
        <v>1458</v>
      </c>
      <c r="F68" s="637" t="str">
        <f>B68</f>
        <v>9.12</v>
      </c>
      <c r="G68" s="527" t="s">
        <v>1486</v>
      </c>
      <c r="H68" s="638" t="s">
        <v>1487</v>
      </c>
      <c r="I68" s="634" t="s">
        <v>251</v>
      </c>
      <c r="J68" s="634" t="s">
        <v>251</v>
      </c>
      <c r="K68" s="634" t="s">
        <v>251</v>
      </c>
      <c r="L68" s="634" t="s">
        <v>251</v>
      </c>
      <c r="M68" s="634" t="s">
        <v>251</v>
      </c>
      <c r="N68" s="634" t="s">
        <v>251</v>
      </c>
      <c r="O68" s="634" t="s">
        <v>251</v>
      </c>
      <c r="P68" s="634" t="s">
        <v>251</v>
      </c>
      <c r="Q68" s="634" t="s">
        <v>251</v>
      </c>
      <c r="R68" s="634" t="s">
        <v>251</v>
      </c>
      <c r="S68" s="634" t="s">
        <v>251</v>
      </c>
      <c r="T68" s="634" t="s">
        <v>251</v>
      </c>
      <c r="U68" s="634" t="s">
        <v>251</v>
      </c>
      <c r="V68" s="634" t="s">
        <v>251</v>
      </c>
      <c r="W68" s="634" t="s">
        <v>251</v>
      </c>
      <c r="X68" s="634" t="s">
        <v>251</v>
      </c>
      <c r="Y68" s="634" t="s">
        <v>251</v>
      </c>
      <c r="Z68" s="634" t="s">
        <v>251</v>
      </c>
      <c r="AA68" s="634" t="s">
        <v>251</v>
      </c>
      <c r="AB68" s="634" t="s">
        <v>251</v>
      </c>
      <c r="AC68" s="634" t="s">
        <v>251</v>
      </c>
      <c r="AD68" s="634" t="s">
        <v>251</v>
      </c>
      <c r="AE68" s="634" t="s">
        <v>251</v>
      </c>
      <c r="AF68" s="634" t="s">
        <v>251</v>
      </c>
      <c r="AG68" s="634" t="s">
        <v>251</v>
      </c>
      <c r="AH68" s="634" t="s">
        <v>251</v>
      </c>
      <c r="AI68" s="634" t="s">
        <v>251</v>
      </c>
      <c r="AJ68" s="634" t="s">
        <v>251</v>
      </c>
      <c r="AK68" s="634" t="s">
        <v>251</v>
      </c>
      <c r="AL68" s="634" t="s">
        <v>251</v>
      </c>
      <c r="AM68" s="634" t="s">
        <v>251</v>
      </c>
      <c r="AN68" s="634" t="s">
        <v>251</v>
      </c>
      <c r="AO68" s="634" t="s">
        <v>251</v>
      </c>
      <c r="AP68" s="634" t="s">
        <v>251</v>
      </c>
      <c r="AQ68" s="634" t="s">
        <v>251</v>
      </c>
      <c r="AR68" s="634" t="s">
        <v>251</v>
      </c>
      <c r="AS68" s="634" t="s">
        <v>251</v>
      </c>
      <c r="AT68" s="634" t="s">
        <v>251</v>
      </c>
      <c r="AU68" s="634" t="s">
        <v>251</v>
      </c>
      <c r="AV68" s="634" t="s">
        <v>251</v>
      </c>
      <c r="AW68" s="634" t="s">
        <v>251</v>
      </c>
      <c r="AX68" s="634" t="s">
        <v>251</v>
      </c>
      <c r="AY68" s="601"/>
      <c r="AZ68" s="442"/>
      <c r="BA68" s="325"/>
      <c r="BB68" s="455"/>
    </row>
    <row r="69" spans="1:54" s="484" customFormat="1" ht="18.75" x14ac:dyDescent="0.15">
      <c r="A69" s="443"/>
      <c r="B69" s="752"/>
      <c r="C69" s="490"/>
      <c r="D69" s="490"/>
      <c r="F69" s="336" t="str">
        <f>B68&amp;".1"</f>
        <v>9.12.1</v>
      </c>
      <c r="G69" s="635" t="s">
        <v>372</v>
      </c>
      <c r="H69" s="336" t="str">
        <f>IF(H68="","x",H68)</f>
        <v>тыс. м. Куб</v>
      </c>
      <c r="I69" s="528">
        <v>0</v>
      </c>
      <c r="J69" s="528">
        <v>0</v>
      </c>
      <c r="K69" s="528">
        <v>0</v>
      </c>
      <c r="L69" s="528">
        <v>0</v>
      </c>
      <c r="M69" s="528">
        <v>0</v>
      </c>
      <c r="N69" s="528">
        <v>0</v>
      </c>
      <c r="O69" s="528">
        <v>0</v>
      </c>
      <c r="P69" s="528">
        <v>0</v>
      </c>
      <c r="Q69" s="528">
        <v>0</v>
      </c>
      <c r="R69" s="528">
        <v>0</v>
      </c>
      <c r="S69" s="528">
        <v>0</v>
      </c>
      <c r="T69" s="528">
        <v>0</v>
      </c>
      <c r="U69" s="528">
        <v>0</v>
      </c>
      <c r="V69" s="528">
        <v>0</v>
      </c>
      <c r="W69" s="528">
        <v>0</v>
      </c>
      <c r="X69" s="528">
        <v>0</v>
      </c>
      <c r="Y69" s="528">
        <v>0</v>
      </c>
      <c r="Z69" s="528">
        <v>0</v>
      </c>
      <c r="AA69" s="528">
        <v>0</v>
      </c>
      <c r="AB69" s="528">
        <v>0</v>
      </c>
      <c r="AC69" s="528">
        <v>0</v>
      </c>
      <c r="AD69" s="528">
        <v>0</v>
      </c>
      <c r="AE69" s="528">
        <v>0</v>
      </c>
      <c r="AF69" s="528">
        <v>0</v>
      </c>
      <c r="AG69" s="528">
        <v>0</v>
      </c>
      <c r="AH69" s="528">
        <v>0</v>
      </c>
      <c r="AI69" s="528">
        <v>0</v>
      </c>
      <c r="AJ69" s="528">
        <v>0</v>
      </c>
      <c r="AK69" s="528">
        <v>0</v>
      </c>
      <c r="AL69" s="528">
        <v>0</v>
      </c>
      <c r="AM69" s="528">
        <v>0</v>
      </c>
      <c r="AN69" s="528">
        <v>0</v>
      </c>
      <c r="AO69" s="528">
        <v>0</v>
      </c>
      <c r="AP69" s="528">
        <v>0</v>
      </c>
      <c r="AQ69" s="528">
        <v>0</v>
      </c>
      <c r="AR69" s="528">
        <v>0</v>
      </c>
      <c r="AS69" s="528">
        <v>0</v>
      </c>
      <c r="AT69" s="528">
        <v>0</v>
      </c>
      <c r="AU69" s="528">
        <v>0</v>
      </c>
      <c r="AV69" s="528">
        <v>0</v>
      </c>
      <c r="AW69" s="528">
        <v>0</v>
      </c>
      <c r="AX69" s="528">
        <v>0</v>
      </c>
      <c r="AY69" s="601"/>
      <c r="AZ69" s="442"/>
      <c r="BA69" s="325"/>
      <c r="BB69" s="455"/>
    </row>
    <row r="70" spans="1:54" s="484" customFormat="1" ht="18.75" x14ac:dyDescent="0.15">
      <c r="A70" s="443"/>
      <c r="B70" s="752"/>
      <c r="C70" s="490"/>
      <c r="D70" s="490"/>
      <c r="F70" s="336" t="str">
        <f>B68&amp;".2"</f>
        <v>9.12.2</v>
      </c>
      <c r="G70" s="635" t="s">
        <v>374</v>
      </c>
      <c r="H70" s="336" t="str">
        <f>IF(H68="","x",H68)</f>
        <v>тыс. м. Куб</v>
      </c>
      <c r="I70" s="528">
        <v>0</v>
      </c>
      <c r="J70" s="528">
        <v>0</v>
      </c>
      <c r="K70" s="528">
        <v>0</v>
      </c>
      <c r="L70" s="528">
        <v>0</v>
      </c>
      <c r="M70" s="528">
        <v>0</v>
      </c>
      <c r="N70" s="528">
        <v>0</v>
      </c>
      <c r="O70" s="528">
        <v>0</v>
      </c>
      <c r="P70" s="528">
        <v>0</v>
      </c>
      <c r="Q70" s="528">
        <v>0</v>
      </c>
      <c r="R70" s="528">
        <v>0</v>
      </c>
      <c r="S70" s="528">
        <v>0</v>
      </c>
      <c r="T70" s="528">
        <v>0</v>
      </c>
      <c r="U70" s="528">
        <v>0</v>
      </c>
      <c r="V70" s="528">
        <v>0</v>
      </c>
      <c r="W70" s="528">
        <v>0</v>
      </c>
      <c r="X70" s="528">
        <v>0</v>
      </c>
      <c r="Y70" s="528">
        <v>0</v>
      </c>
      <c r="Z70" s="528">
        <v>0</v>
      </c>
      <c r="AA70" s="528">
        <v>0</v>
      </c>
      <c r="AB70" s="528">
        <v>0</v>
      </c>
      <c r="AC70" s="528">
        <v>0</v>
      </c>
      <c r="AD70" s="528">
        <v>0</v>
      </c>
      <c r="AE70" s="528">
        <v>0</v>
      </c>
      <c r="AF70" s="528">
        <v>0</v>
      </c>
      <c r="AG70" s="528">
        <v>0</v>
      </c>
      <c r="AH70" s="528">
        <v>0</v>
      </c>
      <c r="AI70" s="528">
        <v>0</v>
      </c>
      <c r="AJ70" s="528">
        <v>0</v>
      </c>
      <c r="AK70" s="528">
        <v>0</v>
      </c>
      <c r="AL70" s="528">
        <v>0</v>
      </c>
      <c r="AM70" s="528">
        <v>0</v>
      </c>
      <c r="AN70" s="528">
        <v>0</v>
      </c>
      <c r="AO70" s="528">
        <v>0</v>
      </c>
      <c r="AP70" s="528">
        <v>0</v>
      </c>
      <c r="AQ70" s="528">
        <v>0</v>
      </c>
      <c r="AR70" s="528">
        <v>0</v>
      </c>
      <c r="AS70" s="528">
        <v>0</v>
      </c>
      <c r="AT70" s="528">
        <v>0</v>
      </c>
      <c r="AU70" s="528">
        <v>0</v>
      </c>
      <c r="AV70" s="528">
        <v>0</v>
      </c>
      <c r="AW70" s="528">
        <v>0</v>
      </c>
      <c r="AX70" s="528">
        <v>0</v>
      </c>
      <c r="AY70" s="601"/>
      <c r="AZ70" s="442"/>
      <c r="BA70" s="325"/>
      <c r="BB70" s="455"/>
    </row>
    <row r="71" spans="1:54" s="484" customFormat="1" ht="33.75" x14ac:dyDescent="0.15">
      <c r="A71" s="443"/>
      <c r="B71" s="752" t="s">
        <v>1488</v>
      </c>
      <c r="C71" s="490"/>
      <c r="D71" s="490"/>
      <c r="E71" s="169" t="s">
        <v>1458</v>
      </c>
      <c r="F71" s="637" t="str">
        <f>B71</f>
        <v>9.13</v>
      </c>
      <c r="G71" s="527" t="s">
        <v>1489</v>
      </c>
      <c r="H71" s="638" t="s">
        <v>1490</v>
      </c>
      <c r="I71" s="634" t="s">
        <v>251</v>
      </c>
      <c r="J71" s="634" t="s">
        <v>251</v>
      </c>
      <c r="K71" s="634" t="s">
        <v>251</v>
      </c>
      <c r="L71" s="634" t="s">
        <v>251</v>
      </c>
      <c r="M71" s="634" t="s">
        <v>251</v>
      </c>
      <c r="N71" s="634" t="s">
        <v>251</v>
      </c>
      <c r="O71" s="634" t="s">
        <v>251</v>
      </c>
      <c r="P71" s="634" t="s">
        <v>251</v>
      </c>
      <c r="Q71" s="634" t="s">
        <v>251</v>
      </c>
      <c r="R71" s="634" t="s">
        <v>251</v>
      </c>
      <c r="S71" s="634" t="s">
        <v>251</v>
      </c>
      <c r="T71" s="634" t="s">
        <v>251</v>
      </c>
      <c r="U71" s="634" t="s">
        <v>251</v>
      </c>
      <c r="V71" s="634" t="s">
        <v>251</v>
      </c>
      <c r="W71" s="634" t="s">
        <v>251</v>
      </c>
      <c r="X71" s="634" t="s">
        <v>251</v>
      </c>
      <c r="Y71" s="634" t="s">
        <v>251</v>
      </c>
      <c r="Z71" s="634" t="s">
        <v>251</v>
      </c>
      <c r="AA71" s="634" t="s">
        <v>251</v>
      </c>
      <c r="AB71" s="634" t="s">
        <v>251</v>
      </c>
      <c r="AC71" s="634" t="s">
        <v>251</v>
      </c>
      <c r="AD71" s="634" t="s">
        <v>251</v>
      </c>
      <c r="AE71" s="634" t="s">
        <v>251</v>
      </c>
      <c r="AF71" s="634" t="s">
        <v>251</v>
      </c>
      <c r="AG71" s="634" t="s">
        <v>251</v>
      </c>
      <c r="AH71" s="634" t="s">
        <v>251</v>
      </c>
      <c r="AI71" s="634" t="s">
        <v>251</v>
      </c>
      <c r="AJ71" s="634" t="s">
        <v>251</v>
      </c>
      <c r="AK71" s="634" t="s">
        <v>251</v>
      </c>
      <c r="AL71" s="634" t="s">
        <v>251</v>
      </c>
      <c r="AM71" s="634" t="s">
        <v>251</v>
      </c>
      <c r="AN71" s="634" t="s">
        <v>251</v>
      </c>
      <c r="AO71" s="634" t="s">
        <v>251</v>
      </c>
      <c r="AP71" s="634" t="s">
        <v>251</v>
      </c>
      <c r="AQ71" s="634" t="s">
        <v>251</v>
      </c>
      <c r="AR71" s="634" t="s">
        <v>251</v>
      </c>
      <c r="AS71" s="634" t="s">
        <v>251</v>
      </c>
      <c r="AT71" s="634" t="s">
        <v>251</v>
      </c>
      <c r="AU71" s="634" t="s">
        <v>251</v>
      </c>
      <c r="AV71" s="634" t="s">
        <v>251</v>
      </c>
      <c r="AW71" s="634" t="s">
        <v>251</v>
      </c>
      <c r="AX71" s="634" t="s">
        <v>251</v>
      </c>
      <c r="AY71" s="601"/>
      <c r="AZ71" s="442"/>
      <c r="BA71" s="325"/>
      <c r="BB71" s="455"/>
    </row>
    <row r="72" spans="1:54" s="484" customFormat="1" ht="18.75" x14ac:dyDescent="0.15">
      <c r="A72" s="443"/>
      <c r="B72" s="752"/>
      <c r="C72" s="490"/>
      <c r="D72" s="490"/>
      <c r="F72" s="336" t="str">
        <f>B71&amp;".1"</f>
        <v>9.13.1</v>
      </c>
      <c r="G72" s="635" t="s">
        <v>372</v>
      </c>
      <c r="H72" s="336" t="str">
        <f>IF(H71="","x",H71)</f>
        <v>тыс.м. Куб</v>
      </c>
      <c r="I72" s="528">
        <v>63680.000820000001</v>
      </c>
      <c r="J72" s="528">
        <v>63680.000820000001</v>
      </c>
      <c r="K72" s="528">
        <v>63680.000820000001</v>
      </c>
      <c r="L72" s="528">
        <v>63680.000820000001</v>
      </c>
      <c r="M72" s="528">
        <v>63680.000820000001</v>
      </c>
      <c r="N72" s="528">
        <v>63680.000820000001</v>
      </c>
      <c r="O72" s="528">
        <v>63680.000820000001</v>
      </c>
      <c r="P72" s="528">
        <v>63680.000820000001</v>
      </c>
      <c r="Q72" s="528">
        <v>63680.000820000001</v>
      </c>
      <c r="R72" s="528">
        <v>63680.000820000001</v>
      </c>
      <c r="S72" s="528">
        <v>63680.000820000001</v>
      </c>
      <c r="T72" s="528">
        <v>63680.000820000001</v>
      </c>
      <c r="U72" s="528">
        <v>63680.000820000001</v>
      </c>
      <c r="V72" s="528">
        <v>63680.000820000001</v>
      </c>
      <c r="W72" s="528">
        <v>63680.000820000001</v>
      </c>
      <c r="X72" s="528">
        <v>63680.000820000001</v>
      </c>
      <c r="Y72" s="528">
        <v>63680.000820000001</v>
      </c>
      <c r="Z72" s="528">
        <v>63680.000820000001</v>
      </c>
      <c r="AA72" s="528">
        <v>63680.000820000001</v>
      </c>
      <c r="AB72" s="528">
        <v>63680.000820000001</v>
      </c>
      <c r="AC72" s="528">
        <v>63680.000820000001</v>
      </c>
      <c r="AD72" s="528">
        <v>63680.000820000001</v>
      </c>
      <c r="AE72" s="528">
        <v>63680.000820000001</v>
      </c>
      <c r="AF72" s="528">
        <v>63680.000820000001</v>
      </c>
      <c r="AG72" s="528">
        <v>63680.000820000001</v>
      </c>
      <c r="AH72" s="528">
        <v>63680.000820000001</v>
      </c>
      <c r="AI72" s="528">
        <v>63680.000820000001</v>
      </c>
      <c r="AJ72" s="528">
        <v>63680.000820000001</v>
      </c>
      <c r="AK72" s="528">
        <v>63680.000820000001</v>
      </c>
      <c r="AL72" s="528">
        <v>63680.000820000001</v>
      </c>
      <c r="AM72" s="528">
        <v>63680.000820000001</v>
      </c>
      <c r="AN72" s="528">
        <v>63680.000820000001</v>
      </c>
      <c r="AO72" s="528">
        <v>63680.000820000001</v>
      </c>
      <c r="AP72" s="528">
        <v>63680.000820000001</v>
      </c>
      <c r="AQ72" s="528">
        <v>63680.000820000001</v>
      </c>
      <c r="AR72" s="528">
        <v>63680.000820000001</v>
      </c>
      <c r="AS72" s="528">
        <v>63680.000820000001</v>
      </c>
      <c r="AT72" s="528">
        <v>63680.000820000001</v>
      </c>
      <c r="AU72" s="528">
        <v>63680.000820000001</v>
      </c>
      <c r="AV72" s="528">
        <v>63680.000820000001</v>
      </c>
      <c r="AW72" s="528">
        <v>63680.000820000001</v>
      </c>
      <c r="AX72" s="528">
        <v>63680.000820000001</v>
      </c>
      <c r="AY72" s="601"/>
      <c r="AZ72" s="442"/>
      <c r="BA72" s="325"/>
      <c r="BB72" s="455"/>
    </row>
    <row r="73" spans="1:54" s="484" customFormat="1" ht="18.75" x14ac:dyDescent="0.15">
      <c r="A73" s="443"/>
      <c r="B73" s="752"/>
      <c r="C73" s="490"/>
      <c r="D73" s="490"/>
      <c r="F73" s="336" t="str">
        <f>B71&amp;".2"</f>
        <v>9.13.2</v>
      </c>
      <c r="G73" s="635" t="s">
        <v>374</v>
      </c>
      <c r="H73" s="336" t="str">
        <f>IF(H71="","x",H71)</f>
        <v>тыс.м. Куб</v>
      </c>
      <c r="I73" s="528">
        <v>64529</v>
      </c>
      <c r="J73" s="528">
        <v>64529</v>
      </c>
      <c r="K73" s="528">
        <v>64529</v>
      </c>
      <c r="L73" s="528">
        <v>64529</v>
      </c>
      <c r="M73" s="528">
        <v>64529</v>
      </c>
      <c r="N73" s="528">
        <v>64529</v>
      </c>
      <c r="O73" s="528">
        <v>64529</v>
      </c>
      <c r="P73" s="528">
        <v>64529</v>
      </c>
      <c r="Q73" s="528">
        <v>64529</v>
      </c>
      <c r="R73" s="528">
        <v>64529</v>
      </c>
      <c r="S73" s="528">
        <v>64529</v>
      </c>
      <c r="T73" s="528">
        <v>64529</v>
      </c>
      <c r="U73" s="528">
        <v>64529</v>
      </c>
      <c r="V73" s="528">
        <v>64529</v>
      </c>
      <c r="W73" s="528">
        <v>64529</v>
      </c>
      <c r="X73" s="528">
        <v>64529</v>
      </c>
      <c r="Y73" s="528">
        <v>64529</v>
      </c>
      <c r="Z73" s="528">
        <v>64529</v>
      </c>
      <c r="AA73" s="528">
        <v>64529</v>
      </c>
      <c r="AB73" s="528">
        <v>64529</v>
      </c>
      <c r="AC73" s="528">
        <v>64529</v>
      </c>
      <c r="AD73" s="528">
        <v>64529</v>
      </c>
      <c r="AE73" s="528">
        <v>64529</v>
      </c>
      <c r="AF73" s="528">
        <v>64529</v>
      </c>
      <c r="AG73" s="528">
        <v>64529</v>
      </c>
      <c r="AH73" s="528">
        <v>64529</v>
      </c>
      <c r="AI73" s="528">
        <v>64529</v>
      </c>
      <c r="AJ73" s="528">
        <v>64529</v>
      </c>
      <c r="AK73" s="528">
        <v>64529</v>
      </c>
      <c r="AL73" s="528">
        <v>64529</v>
      </c>
      <c r="AM73" s="528">
        <v>64529</v>
      </c>
      <c r="AN73" s="528">
        <v>64529</v>
      </c>
      <c r="AO73" s="528">
        <v>64529</v>
      </c>
      <c r="AP73" s="528">
        <v>64529</v>
      </c>
      <c r="AQ73" s="528">
        <v>64529</v>
      </c>
      <c r="AR73" s="528">
        <v>64529</v>
      </c>
      <c r="AS73" s="528">
        <v>64529</v>
      </c>
      <c r="AT73" s="528">
        <v>64529</v>
      </c>
      <c r="AU73" s="528">
        <v>64529</v>
      </c>
      <c r="AV73" s="528">
        <v>64529</v>
      </c>
      <c r="AW73" s="528">
        <v>64529</v>
      </c>
      <c r="AX73" s="528">
        <v>64529</v>
      </c>
      <c r="AY73" s="601"/>
      <c r="AZ73" s="442"/>
      <c r="BA73" s="325"/>
      <c r="BB73" s="455"/>
    </row>
    <row r="74" spans="1:54" s="484" customFormat="1" ht="45" x14ac:dyDescent="0.15">
      <c r="A74" s="443"/>
      <c r="B74" s="752" t="s">
        <v>1491</v>
      </c>
      <c r="C74" s="490"/>
      <c r="D74" s="490"/>
      <c r="E74" s="169" t="s">
        <v>1458</v>
      </c>
      <c r="F74" s="637" t="str">
        <f>B74</f>
        <v>9.14</v>
      </c>
      <c r="G74" s="527" t="s">
        <v>1492</v>
      </c>
      <c r="H74" s="638" t="s">
        <v>384</v>
      </c>
      <c r="I74" s="634" t="s">
        <v>251</v>
      </c>
      <c r="J74" s="634" t="s">
        <v>251</v>
      </c>
      <c r="K74" s="634" t="s">
        <v>251</v>
      </c>
      <c r="L74" s="634" t="s">
        <v>251</v>
      </c>
      <c r="M74" s="634" t="s">
        <v>251</v>
      </c>
      <c r="N74" s="634" t="s">
        <v>251</v>
      </c>
      <c r="O74" s="634" t="s">
        <v>251</v>
      </c>
      <c r="P74" s="634" t="s">
        <v>251</v>
      </c>
      <c r="Q74" s="634" t="s">
        <v>251</v>
      </c>
      <c r="R74" s="634" t="s">
        <v>251</v>
      </c>
      <c r="S74" s="634" t="s">
        <v>251</v>
      </c>
      <c r="T74" s="634" t="s">
        <v>251</v>
      </c>
      <c r="U74" s="634" t="s">
        <v>251</v>
      </c>
      <c r="V74" s="634" t="s">
        <v>251</v>
      </c>
      <c r="W74" s="634" t="s">
        <v>251</v>
      </c>
      <c r="X74" s="634" t="s">
        <v>251</v>
      </c>
      <c r="Y74" s="634" t="s">
        <v>251</v>
      </c>
      <c r="Z74" s="634" t="s">
        <v>251</v>
      </c>
      <c r="AA74" s="634" t="s">
        <v>251</v>
      </c>
      <c r="AB74" s="634" t="s">
        <v>251</v>
      </c>
      <c r="AC74" s="634" t="s">
        <v>251</v>
      </c>
      <c r="AD74" s="634" t="s">
        <v>251</v>
      </c>
      <c r="AE74" s="634" t="s">
        <v>251</v>
      </c>
      <c r="AF74" s="634" t="s">
        <v>251</v>
      </c>
      <c r="AG74" s="634" t="s">
        <v>251</v>
      </c>
      <c r="AH74" s="634" t="s">
        <v>251</v>
      </c>
      <c r="AI74" s="634" t="s">
        <v>251</v>
      </c>
      <c r="AJ74" s="634" t="s">
        <v>251</v>
      </c>
      <c r="AK74" s="634" t="s">
        <v>251</v>
      </c>
      <c r="AL74" s="634" t="s">
        <v>251</v>
      </c>
      <c r="AM74" s="634" t="s">
        <v>251</v>
      </c>
      <c r="AN74" s="634" t="s">
        <v>251</v>
      </c>
      <c r="AO74" s="634" t="s">
        <v>251</v>
      </c>
      <c r="AP74" s="634" t="s">
        <v>251</v>
      </c>
      <c r="AQ74" s="634" t="s">
        <v>251</v>
      </c>
      <c r="AR74" s="634" t="s">
        <v>251</v>
      </c>
      <c r="AS74" s="634" t="s">
        <v>251</v>
      </c>
      <c r="AT74" s="634" t="s">
        <v>251</v>
      </c>
      <c r="AU74" s="634" t="s">
        <v>251</v>
      </c>
      <c r="AV74" s="634" t="s">
        <v>251</v>
      </c>
      <c r="AW74" s="634" t="s">
        <v>251</v>
      </c>
      <c r="AX74" s="634" t="s">
        <v>251</v>
      </c>
      <c r="AY74" s="601"/>
      <c r="AZ74" s="442"/>
      <c r="BA74" s="325"/>
      <c r="BB74" s="455"/>
    </row>
    <row r="75" spans="1:54" s="484" customFormat="1" ht="18.75" x14ac:dyDescent="0.15">
      <c r="A75" s="443"/>
      <c r="B75" s="752"/>
      <c r="C75" s="490"/>
      <c r="D75" s="490"/>
      <c r="F75" s="336" t="str">
        <f>B74&amp;".1"</f>
        <v>9.14.1</v>
      </c>
      <c r="G75" s="635" t="s">
        <v>372</v>
      </c>
      <c r="H75" s="336" t="str">
        <f>IF(H74="","x",H74)</f>
        <v>%</v>
      </c>
      <c r="I75" s="528">
        <v>0</v>
      </c>
      <c r="J75" s="528">
        <v>0</v>
      </c>
      <c r="K75" s="528">
        <v>0</v>
      </c>
      <c r="L75" s="528">
        <v>0</v>
      </c>
      <c r="M75" s="528">
        <v>0</v>
      </c>
      <c r="N75" s="528">
        <v>0</v>
      </c>
      <c r="O75" s="528">
        <v>0</v>
      </c>
      <c r="P75" s="528">
        <v>0</v>
      </c>
      <c r="Q75" s="528">
        <v>0</v>
      </c>
      <c r="R75" s="528">
        <v>0</v>
      </c>
      <c r="S75" s="528">
        <v>0</v>
      </c>
      <c r="T75" s="528">
        <v>0</v>
      </c>
      <c r="U75" s="528">
        <v>0</v>
      </c>
      <c r="V75" s="528">
        <v>0</v>
      </c>
      <c r="W75" s="528">
        <v>0</v>
      </c>
      <c r="X75" s="528">
        <v>0</v>
      </c>
      <c r="Y75" s="528">
        <v>0</v>
      </c>
      <c r="Z75" s="528">
        <v>0</v>
      </c>
      <c r="AA75" s="528">
        <v>0</v>
      </c>
      <c r="AB75" s="528">
        <v>0</v>
      </c>
      <c r="AC75" s="528">
        <v>0</v>
      </c>
      <c r="AD75" s="528">
        <v>0</v>
      </c>
      <c r="AE75" s="528">
        <v>0</v>
      </c>
      <c r="AF75" s="528">
        <v>0</v>
      </c>
      <c r="AG75" s="528">
        <v>0</v>
      </c>
      <c r="AH75" s="528">
        <v>0</v>
      </c>
      <c r="AI75" s="528">
        <v>0</v>
      </c>
      <c r="AJ75" s="528">
        <v>0</v>
      </c>
      <c r="AK75" s="528">
        <v>0</v>
      </c>
      <c r="AL75" s="528">
        <v>0</v>
      </c>
      <c r="AM75" s="528">
        <v>0</v>
      </c>
      <c r="AN75" s="528">
        <v>0</v>
      </c>
      <c r="AO75" s="528">
        <v>0</v>
      </c>
      <c r="AP75" s="528">
        <v>0</v>
      </c>
      <c r="AQ75" s="528">
        <v>0</v>
      </c>
      <c r="AR75" s="528">
        <v>0</v>
      </c>
      <c r="AS75" s="528">
        <v>0</v>
      </c>
      <c r="AT75" s="528">
        <v>0</v>
      </c>
      <c r="AU75" s="528">
        <v>0</v>
      </c>
      <c r="AV75" s="528">
        <v>0</v>
      </c>
      <c r="AW75" s="528">
        <v>0</v>
      </c>
      <c r="AX75" s="528">
        <v>0</v>
      </c>
      <c r="AY75" s="601"/>
      <c r="AZ75" s="442"/>
      <c r="BA75" s="325"/>
      <c r="BB75" s="455"/>
    </row>
    <row r="76" spans="1:54" s="484" customFormat="1" ht="18.75" x14ac:dyDescent="0.15">
      <c r="A76" s="443"/>
      <c r="B76" s="752"/>
      <c r="C76" s="490"/>
      <c r="D76" s="490"/>
      <c r="F76" s="336" t="str">
        <f>B74&amp;".2"</f>
        <v>9.14.2</v>
      </c>
      <c r="G76" s="635" t="s">
        <v>374</v>
      </c>
      <c r="H76" s="336" t="str">
        <f>IF(H74="","x",H74)</f>
        <v>%</v>
      </c>
      <c r="I76" s="528">
        <v>0</v>
      </c>
      <c r="J76" s="528">
        <v>0</v>
      </c>
      <c r="K76" s="528">
        <v>0</v>
      </c>
      <c r="L76" s="528">
        <v>0</v>
      </c>
      <c r="M76" s="528">
        <v>0</v>
      </c>
      <c r="N76" s="528">
        <v>0</v>
      </c>
      <c r="O76" s="528">
        <v>0</v>
      </c>
      <c r="P76" s="528">
        <v>0</v>
      </c>
      <c r="Q76" s="528">
        <v>0</v>
      </c>
      <c r="R76" s="528">
        <v>0</v>
      </c>
      <c r="S76" s="528">
        <v>0</v>
      </c>
      <c r="T76" s="528">
        <v>0</v>
      </c>
      <c r="U76" s="528">
        <v>0</v>
      </c>
      <c r="V76" s="528">
        <v>0</v>
      </c>
      <c r="W76" s="528">
        <v>0</v>
      </c>
      <c r="X76" s="528">
        <v>0</v>
      </c>
      <c r="Y76" s="528">
        <v>0</v>
      </c>
      <c r="Z76" s="528">
        <v>0</v>
      </c>
      <c r="AA76" s="528">
        <v>0</v>
      </c>
      <c r="AB76" s="528">
        <v>0</v>
      </c>
      <c r="AC76" s="528">
        <v>0</v>
      </c>
      <c r="AD76" s="528">
        <v>0</v>
      </c>
      <c r="AE76" s="528">
        <v>0</v>
      </c>
      <c r="AF76" s="528">
        <v>0</v>
      </c>
      <c r="AG76" s="528">
        <v>0</v>
      </c>
      <c r="AH76" s="528">
        <v>0</v>
      </c>
      <c r="AI76" s="528">
        <v>0</v>
      </c>
      <c r="AJ76" s="528">
        <v>0</v>
      </c>
      <c r="AK76" s="528">
        <v>0</v>
      </c>
      <c r="AL76" s="528">
        <v>0</v>
      </c>
      <c r="AM76" s="528">
        <v>0</v>
      </c>
      <c r="AN76" s="528">
        <v>0</v>
      </c>
      <c r="AO76" s="528">
        <v>0</v>
      </c>
      <c r="AP76" s="528">
        <v>0</v>
      </c>
      <c r="AQ76" s="528">
        <v>0</v>
      </c>
      <c r="AR76" s="528">
        <v>0</v>
      </c>
      <c r="AS76" s="528">
        <v>0</v>
      </c>
      <c r="AT76" s="528">
        <v>0</v>
      </c>
      <c r="AU76" s="528">
        <v>0</v>
      </c>
      <c r="AV76" s="528">
        <v>0</v>
      </c>
      <c r="AW76" s="528">
        <v>0</v>
      </c>
      <c r="AX76" s="528">
        <v>0</v>
      </c>
      <c r="AY76" s="601"/>
      <c r="AZ76" s="442"/>
      <c r="BA76" s="325"/>
      <c r="BB76" s="455"/>
    </row>
    <row r="77" spans="1:54" s="484" customFormat="1" ht="22.5" x14ac:dyDescent="0.15">
      <c r="A77" s="443"/>
      <c r="B77" s="752" t="s">
        <v>1493</v>
      </c>
      <c r="C77" s="490"/>
      <c r="D77" s="490"/>
      <c r="E77" s="169" t="s">
        <v>1458</v>
      </c>
      <c r="F77" s="637" t="str">
        <f>B77</f>
        <v>9.15</v>
      </c>
      <c r="G77" s="527" t="s">
        <v>1494</v>
      </c>
      <c r="H77" s="638" t="s">
        <v>1487</v>
      </c>
      <c r="I77" s="634" t="s">
        <v>251</v>
      </c>
      <c r="J77" s="634" t="s">
        <v>251</v>
      </c>
      <c r="K77" s="634" t="s">
        <v>251</v>
      </c>
      <c r="L77" s="634" t="s">
        <v>251</v>
      </c>
      <c r="M77" s="634" t="s">
        <v>251</v>
      </c>
      <c r="N77" s="634" t="s">
        <v>251</v>
      </c>
      <c r="O77" s="634" t="s">
        <v>251</v>
      </c>
      <c r="P77" s="634" t="s">
        <v>251</v>
      </c>
      <c r="Q77" s="634" t="s">
        <v>251</v>
      </c>
      <c r="R77" s="634" t="s">
        <v>251</v>
      </c>
      <c r="S77" s="634" t="s">
        <v>251</v>
      </c>
      <c r="T77" s="634" t="s">
        <v>251</v>
      </c>
      <c r="U77" s="634" t="s">
        <v>251</v>
      </c>
      <c r="V77" s="634" t="s">
        <v>251</v>
      </c>
      <c r="W77" s="634" t="s">
        <v>251</v>
      </c>
      <c r="X77" s="634" t="s">
        <v>251</v>
      </c>
      <c r="Y77" s="634" t="s">
        <v>251</v>
      </c>
      <c r="Z77" s="634" t="s">
        <v>251</v>
      </c>
      <c r="AA77" s="634" t="s">
        <v>251</v>
      </c>
      <c r="AB77" s="634" t="s">
        <v>251</v>
      </c>
      <c r="AC77" s="634" t="s">
        <v>251</v>
      </c>
      <c r="AD77" s="634" t="s">
        <v>251</v>
      </c>
      <c r="AE77" s="634" t="s">
        <v>251</v>
      </c>
      <c r="AF77" s="634" t="s">
        <v>251</v>
      </c>
      <c r="AG77" s="634" t="s">
        <v>251</v>
      </c>
      <c r="AH77" s="634" t="s">
        <v>251</v>
      </c>
      <c r="AI77" s="634" t="s">
        <v>251</v>
      </c>
      <c r="AJ77" s="634" t="s">
        <v>251</v>
      </c>
      <c r="AK77" s="634" t="s">
        <v>251</v>
      </c>
      <c r="AL77" s="634" t="s">
        <v>251</v>
      </c>
      <c r="AM77" s="634" t="s">
        <v>251</v>
      </c>
      <c r="AN77" s="634" t="s">
        <v>251</v>
      </c>
      <c r="AO77" s="634" t="s">
        <v>251</v>
      </c>
      <c r="AP77" s="634" t="s">
        <v>251</v>
      </c>
      <c r="AQ77" s="634" t="s">
        <v>251</v>
      </c>
      <c r="AR77" s="634" t="s">
        <v>251</v>
      </c>
      <c r="AS77" s="634" t="s">
        <v>251</v>
      </c>
      <c r="AT77" s="634" t="s">
        <v>251</v>
      </c>
      <c r="AU77" s="634" t="s">
        <v>251</v>
      </c>
      <c r="AV77" s="634" t="s">
        <v>251</v>
      </c>
      <c r="AW77" s="634" t="s">
        <v>251</v>
      </c>
      <c r="AX77" s="634" t="s">
        <v>251</v>
      </c>
      <c r="AY77" s="601"/>
      <c r="AZ77" s="442"/>
      <c r="BA77" s="325"/>
      <c r="BB77" s="455"/>
    </row>
    <row r="78" spans="1:54" s="484" customFormat="1" ht="18.75" x14ac:dyDescent="0.15">
      <c r="A78" s="443"/>
      <c r="B78" s="752"/>
      <c r="C78" s="490"/>
      <c r="D78" s="490"/>
      <c r="F78" s="336" t="str">
        <f>B77&amp;".1"</f>
        <v>9.15.1</v>
      </c>
      <c r="G78" s="635" t="s">
        <v>372</v>
      </c>
      <c r="H78" s="336" t="str">
        <f>IF(H77="","x",H77)</f>
        <v>тыс. м. Куб</v>
      </c>
      <c r="I78" s="528">
        <v>0</v>
      </c>
      <c r="J78" s="528">
        <v>0</v>
      </c>
      <c r="K78" s="528">
        <v>0</v>
      </c>
      <c r="L78" s="528">
        <v>0</v>
      </c>
      <c r="M78" s="528">
        <v>0</v>
      </c>
      <c r="N78" s="528">
        <v>0</v>
      </c>
      <c r="O78" s="528">
        <v>0</v>
      </c>
      <c r="P78" s="528">
        <v>0</v>
      </c>
      <c r="Q78" s="528">
        <v>0</v>
      </c>
      <c r="R78" s="528">
        <v>0</v>
      </c>
      <c r="S78" s="528">
        <v>0</v>
      </c>
      <c r="T78" s="528">
        <v>0</v>
      </c>
      <c r="U78" s="528">
        <v>0</v>
      </c>
      <c r="V78" s="528">
        <v>0</v>
      </c>
      <c r="W78" s="528">
        <v>0</v>
      </c>
      <c r="X78" s="528">
        <v>0</v>
      </c>
      <c r="Y78" s="528">
        <v>0</v>
      </c>
      <c r="Z78" s="528">
        <v>0</v>
      </c>
      <c r="AA78" s="528">
        <v>0</v>
      </c>
      <c r="AB78" s="528">
        <v>0</v>
      </c>
      <c r="AC78" s="528">
        <v>0</v>
      </c>
      <c r="AD78" s="528">
        <v>0</v>
      </c>
      <c r="AE78" s="528">
        <v>0</v>
      </c>
      <c r="AF78" s="528">
        <v>0</v>
      </c>
      <c r="AG78" s="528">
        <v>0</v>
      </c>
      <c r="AH78" s="528">
        <v>0</v>
      </c>
      <c r="AI78" s="528">
        <v>0</v>
      </c>
      <c r="AJ78" s="528">
        <v>0</v>
      </c>
      <c r="AK78" s="528">
        <v>0</v>
      </c>
      <c r="AL78" s="528">
        <v>0</v>
      </c>
      <c r="AM78" s="528">
        <v>0</v>
      </c>
      <c r="AN78" s="528">
        <v>0</v>
      </c>
      <c r="AO78" s="528">
        <v>0</v>
      </c>
      <c r="AP78" s="528">
        <v>0</v>
      </c>
      <c r="AQ78" s="528">
        <v>0</v>
      </c>
      <c r="AR78" s="528">
        <v>0</v>
      </c>
      <c r="AS78" s="528">
        <v>0</v>
      </c>
      <c r="AT78" s="528">
        <v>0</v>
      </c>
      <c r="AU78" s="528">
        <v>0</v>
      </c>
      <c r="AV78" s="528">
        <v>0</v>
      </c>
      <c r="AW78" s="528">
        <v>0</v>
      </c>
      <c r="AX78" s="528">
        <v>0</v>
      </c>
      <c r="AY78" s="601"/>
      <c r="AZ78" s="442"/>
      <c r="BA78" s="325"/>
      <c r="BB78" s="455"/>
    </row>
    <row r="79" spans="1:54" s="484" customFormat="1" ht="18.75" x14ac:dyDescent="0.15">
      <c r="A79" s="443"/>
      <c r="B79" s="752"/>
      <c r="C79" s="490"/>
      <c r="D79" s="490"/>
      <c r="F79" s="336" t="str">
        <f>B77&amp;".2"</f>
        <v>9.15.2</v>
      </c>
      <c r="G79" s="635" t="s">
        <v>374</v>
      </c>
      <c r="H79" s="336" t="str">
        <f>IF(H77="","x",H77)</f>
        <v>тыс. м. Куб</v>
      </c>
      <c r="I79" s="528">
        <v>0</v>
      </c>
      <c r="J79" s="528">
        <v>0</v>
      </c>
      <c r="K79" s="528">
        <v>0</v>
      </c>
      <c r="L79" s="528">
        <v>0</v>
      </c>
      <c r="M79" s="528">
        <v>0</v>
      </c>
      <c r="N79" s="528">
        <v>0</v>
      </c>
      <c r="O79" s="528">
        <v>0</v>
      </c>
      <c r="P79" s="528">
        <v>0</v>
      </c>
      <c r="Q79" s="528">
        <v>0</v>
      </c>
      <c r="R79" s="528">
        <v>0</v>
      </c>
      <c r="S79" s="528">
        <v>0</v>
      </c>
      <c r="T79" s="528">
        <v>0</v>
      </c>
      <c r="U79" s="528">
        <v>0</v>
      </c>
      <c r="V79" s="528">
        <v>0</v>
      </c>
      <c r="W79" s="528">
        <v>0</v>
      </c>
      <c r="X79" s="528">
        <v>0</v>
      </c>
      <c r="Y79" s="528">
        <v>0</v>
      </c>
      <c r="Z79" s="528">
        <v>0</v>
      </c>
      <c r="AA79" s="528">
        <v>0</v>
      </c>
      <c r="AB79" s="528">
        <v>0</v>
      </c>
      <c r="AC79" s="528">
        <v>0</v>
      </c>
      <c r="AD79" s="528">
        <v>0</v>
      </c>
      <c r="AE79" s="528">
        <v>0</v>
      </c>
      <c r="AF79" s="528">
        <v>0</v>
      </c>
      <c r="AG79" s="528">
        <v>0</v>
      </c>
      <c r="AH79" s="528">
        <v>0</v>
      </c>
      <c r="AI79" s="528">
        <v>0</v>
      </c>
      <c r="AJ79" s="528">
        <v>0</v>
      </c>
      <c r="AK79" s="528">
        <v>0</v>
      </c>
      <c r="AL79" s="528">
        <v>0</v>
      </c>
      <c r="AM79" s="528">
        <v>0</v>
      </c>
      <c r="AN79" s="528">
        <v>0</v>
      </c>
      <c r="AO79" s="528">
        <v>0</v>
      </c>
      <c r="AP79" s="528">
        <v>0</v>
      </c>
      <c r="AQ79" s="528">
        <v>0</v>
      </c>
      <c r="AR79" s="528">
        <v>0</v>
      </c>
      <c r="AS79" s="528">
        <v>0</v>
      </c>
      <c r="AT79" s="528">
        <v>0</v>
      </c>
      <c r="AU79" s="528">
        <v>0</v>
      </c>
      <c r="AV79" s="528">
        <v>0</v>
      </c>
      <c r="AW79" s="528">
        <v>0</v>
      </c>
      <c r="AX79" s="528">
        <v>0</v>
      </c>
      <c r="AY79" s="601"/>
      <c r="AZ79" s="442"/>
      <c r="BA79" s="325"/>
      <c r="BB79" s="455"/>
    </row>
    <row r="80" spans="1:54" s="484" customFormat="1" ht="33.75" x14ac:dyDescent="0.15">
      <c r="A80" s="443"/>
      <c r="B80" s="752" t="s">
        <v>1495</v>
      </c>
      <c r="C80" s="490"/>
      <c r="D80" s="490"/>
      <c r="E80" s="169" t="s">
        <v>1458</v>
      </c>
      <c r="F80" s="637" t="str">
        <f>B80</f>
        <v>9.16</v>
      </c>
      <c r="G80" s="527" t="s">
        <v>1496</v>
      </c>
      <c r="H80" s="638" t="s">
        <v>1487</v>
      </c>
      <c r="I80" s="634" t="s">
        <v>251</v>
      </c>
      <c r="J80" s="634" t="s">
        <v>251</v>
      </c>
      <c r="K80" s="634" t="s">
        <v>251</v>
      </c>
      <c r="L80" s="634" t="s">
        <v>251</v>
      </c>
      <c r="M80" s="634" t="s">
        <v>251</v>
      </c>
      <c r="N80" s="634" t="s">
        <v>251</v>
      </c>
      <c r="O80" s="634" t="s">
        <v>251</v>
      </c>
      <c r="P80" s="634" t="s">
        <v>251</v>
      </c>
      <c r="Q80" s="634" t="s">
        <v>251</v>
      </c>
      <c r="R80" s="634" t="s">
        <v>251</v>
      </c>
      <c r="S80" s="634" t="s">
        <v>251</v>
      </c>
      <c r="T80" s="634" t="s">
        <v>251</v>
      </c>
      <c r="U80" s="634" t="s">
        <v>251</v>
      </c>
      <c r="V80" s="634" t="s">
        <v>251</v>
      </c>
      <c r="W80" s="634" t="s">
        <v>251</v>
      </c>
      <c r="X80" s="634" t="s">
        <v>251</v>
      </c>
      <c r="Y80" s="634" t="s">
        <v>251</v>
      </c>
      <c r="Z80" s="634" t="s">
        <v>251</v>
      </c>
      <c r="AA80" s="634" t="s">
        <v>251</v>
      </c>
      <c r="AB80" s="634" t="s">
        <v>251</v>
      </c>
      <c r="AC80" s="634" t="s">
        <v>251</v>
      </c>
      <c r="AD80" s="634" t="s">
        <v>251</v>
      </c>
      <c r="AE80" s="634" t="s">
        <v>251</v>
      </c>
      <c r="AF80" s="634" t="s">
        <v>251</v>
      </c>
      <c r="AG80" s="634" t="s">
        <v>251</v>
      </c>
      <c r="AH80" s="634" t="s">
        <v>251</v>
      </c>
      <c r="AI80" s="634" t="s">
        <v>251</v>
      </c>
      <c r="AJ80" s="634" t="s">
        <v>251</v>
      </c>
      <c r="AK80" s="634" t="s">
        <v>251</v>
      </c>
      <c r="AL80" s="634" t="s">
        <v>251</v>
      </c>
      <c r="AM80" s="634" t="s">
        <v>251</v>
      </c>
      <c r="AN80" s="634" t="s">
        <v>251</v>
      </c>
      <c r="AO80" s="634" t="s">
        <v>251</v>
      </c>
      <c r="AP80" s="634" t="s">
        <v>251</v>
      </c>
      <c r="AQ80" s="634" t="s">
        <v>251</v>
      </c>
      <c r="AR80" s="634" t="s">
        <v>251</v>
      </c>
      <c r="AS80" s="634" t="s">
        <v>251</v>
      </c>
      <c r="AT80" s="634" t="s">
        <v>251</v>
      </c>
      <c r="AU80" s="634" t="s">
        <v>251</v>
      </c>
      <c r="AV80" s="634" t="s">
        <v>251</v>
      </c>
      <c r="AW80" s="634" t="s">
        <v>251</v>
      </c>
      <c r="AX80" s="634" t="s">
        <v>251</v>
      </c>
      <c r="AY80" s="601"/>
      <c r="AZ80" s="442"/>
      <c r="BA80" s="325"/>
      <c r="BB80" s="455"/>
    </row>
    <row r="81" spans="1:54" s="484" customFormat="1" ht="18.75" x14ac:dyDescent="0.15">
      <c r="A81" s="443"/>
      <c r="B81" s="752"/>
      <c r="C81" s="490"/>
      <c r="D81" s="490"/>
      <c r="F81" s="336" t="str">
        <f>B80&amp;".1"</f>
        <v>9.16.1</v>
      </c>
      <c r="G81" s="635" t="s">
        <v>372</v>
      </c>
      <c r="H81" s="336" t="str">
        <f>IF(H80="","x",H80)</f>
        <v>тыс. м. Куб</v>
      </c>
      <c r="I81" s="528">
        <v>0</v>
      </c>
      <c r="J81" s="528">
        <v>0</v>
      </c>
      <c r="K81" s="528">
        <v>0</v>
      </c>
      <c r="L81" s="528">
        <v>0</v>
      </c>
      <c r="M81" s="528">
        <v>0</v>
      </c>
      <c r="N81" s="528">
        <v>0</v>
      </c>
      <c r="O81" s="528">
        <v>0</v>
      </c>
      <c r="P81" s="528">
        <v>0</v>
      </c>
      <c r="Q81" s="528">
        <v>0</v>
      </c>
      <c r="R81" s="528">
        <v>0</v>
      </c>
      <c r="S81" s="528">
        <v>0</v>
      </c>
      <c r="T81" s="528">
        <v>0</v>
      </c>
      <c r="U81" s="528">
        <v>0</v>
      </c>
      <c r="V81" s="528">
        <v>0</v>
      </c>
      <c r="W81" s="528">
        <v>0</v>
      </c>
      <c r="X81" s="528">
        <v>0</v>
      </c>
      <c r="Y81" s="528">
        <v>0</v>
      </c>
      <c r="Z81" s="528">
        <v>0</v>
      </c>
      <c r="AA81" s="528">
        <v>0</v>
      </c>
      <c r="AB81" s="528">
        <v>0</v>
      </c>
      <c r="AC81" s="528">
        <v>0</v>
      </c>
      <c r="AD81" s="528">
        <v>0</v>
      </c>
      <c r="AE81" s="528">
        <v>0</v>
      </c>
      <c r="AF81" s="528">
        <v>0</v>
      </c>
      <c r="AG81" s="528">
        <v>0</v>
      </c>
      <c r="AH81" s="528">
        <v>0</v>
      </c>
      <c r="AI81" s="528">
        <v>0</v>
      </c>
      <c r="AJ81" s="528">
        <v>0</v>
      </c>
      <c r="AK81" s="528">
        <v>0</v>
      </c>
      <c r="AL81" s="528">
        <v>0</v>
      </c>
      <c r="AM81" s="528">
        <v>0</v>
      </c>
      <c r="AN81" s="528">
        <v>0</v>
      </c>
      <c r="AO81" s="528">
        <v>0</v>
      </c>
      <c r="AP81" s="528">
        <v>0</v>
      </c>
      <c r="AQ81" s="528">
        <v>0</v>
      </c>
      <c r="AR81" s="528">
        <v>0</v>
      </c>
      <c r="AS81" s="528">
        <v>0</v>
      </c>
      <c r="AT81" s="528">
        <v>0</v>
      </c>
      <c r="AU81" s="528">
        <v>0</v>
      </c>
      <c r="AV81" s="528">
        <v>0</v>
      </c>
      <c r="AW81" s="528">
        <v>0</v>
      </c>
      <c r="AX81" s="528">
        <v>0</v>
      </c>
      <c r="AY81" s="601"/>
      <c r="AZ81" s="442"/>
      <c r="BA81" s="325"/>
      <c r="BB81" s="455"/>
    </row>
    <row r="82" spans="1:54" s="484" customFormat="1" ht="18.75" x14ac:dyDescent="0.15">
      <c r="A82" s="443"/>
      <c r="B82" s="752"/>
      <c r="C82" s="490"/>
      <c r="D82" s="490"/>
      <c r="F82" s="336" t="str">
        <f>B80&amp;".2"</f>
        <v>9.16.2</v>
      </c>
      <c r="G82" s="635" t="s">
        <v>374</v>
      </c>
      <c r="H82" s="336" t="str">
        <f>IF(H80="","x",H80)</f>
        <v>тыс. м. Куб</v>
      </c>
      <c r="I82" s="528">
        <v>0</v>
      </c>
      <c r="J82" s="528">
        <v>0</v>
      </c>
      <c r="K82" s="528">
        <v>0</v>
      </c>
      <c r="L82" s="528">
        <v>0</v>
      </c>
      <c r="M82" s="528">
        <v>0</v>
      </c>
      <c r="N82" s="528">
        <v>0</v>
      </c>
      <c r="O82" s="528">
        <v>0</v>
      </c>
      <c r="P82" s="528">
        <v>0</v>
      </c>
      <c r="Q82" s="528">
        <v>0</v>
      </c>
      <c r="R82" s="528">
        <v>0</v>
      </c>
      <c r="S82" s="528">
        <v>0</v>
      </c>
      <c r="T82" s="528">
        <v>0</v>
      </c>
      <c r="U82" s="528">
        <v>0</v>
      </c>
      <c r="V82" s="528">
        <v>0</v>
      </c>
      <c r="W82" s="528">
        <v>0</v>
      </c>
      <c r="X82" s="528">
        <v>0</v>
      </c>
      <c r="Y82" s="528">
        <v>0</v>
      </c>
      <c r="Z82" s="528">
        <v>0</v>
      </c>
      <c r="AA82" s="528">
        <v>0</v>
      </c>
      <c r="AB82" s="528">
        <v>0</v>
      </c>
      <c r="AC82" s="528">
        <v>0</v>
      </c>
      <c r="AD82" s="528">
        <v>0</v>
      </c>
      <c r="AE82" s="528">
        <v>0</v>
      </c>
      <c r="AF82" s="528">
        <v>0</v>
      </c>
      <c r="AG82" s="528">
        <v>0</v>
      </c>
      <c r="AH82" s="528">
        <v>0</v>
      </c>
      <c r="AI82" s="528">
        <v>0</v>
      </c>
      <c r="AJ82" s="528">
        <v>0</v>
      </c>
      <c r="AK82" s="528">
        <v>0</v>
      </c>
      <c r="AL82" s="528">
        <v>0</v>
      </c>
      <c r="AM82" s="528">
        <v>0</v>
      </c>
      <c r="AN82" s="528">
        <v>0</v>
      </c>
      <c r="AO82" s="528">
        <v>0</v>
      </c>
      <c r="AP82" s="528">
        <v>0</v>
      </c>
      <c r="AQ82" s="528">
        <v>0</v>
      </c>
      <c r="AR82" s="528">
        <v>0</v>
      </c>
      <c r="AS82" s="528">
        <v>0</v>
      </c>
      <c r="AT82" s="528">
        <v>0</v>
      </c>
      <c r="AU82" s="528">
        <v>0</v>
      </c>
      <c r="AV82" s="528">
        <v>0</v>
      </c>
      <c r="AW82" s="528">
        <v>0</v>
      </c>
      <c r="AX82" s="528">
        <v>0</v>
      </c>
      <c r="AY82" s="601"/>
      <c r="AZ82" s="442"/>
      <c r="BA82" s="325"/>
      <c r="BB82" s="455"/>
    </row>
    <row r="83" spans="1:54" s="484" customFormat="1" ht="78.75" x14ac:dyDescent="0.15">
      <c r="A83" s="443"/>
      <c r="B83" s="752" t="s">
        <v>1497</v>
      </c>
      <c r="C83" s="490"/>
      <c r="D83" s="490"/>
      <c r="E83" s="169" t="s">
        <v>1458</v>
      </c>
      <c r="F83" s="637" t="str">
        <f>B83</f>
        <v>9.17</v>
      </c>
      <c r="G83" s="527" t="s">
        <v>1498</v>
      </c>
      <c r="H83" s="638" t="s">
        <v>384</v>
      </c>
      <c r="I83" s="634" t="s">
        <v>251</v>
      </c>
      <c r="J83" s="634" t="s">
        <v>251</v>
      </c>
      <c r="K83" s="634" t="s">
        <v>251</v>
      </c>
      <c r="L83" s="634" t="s">
        <v>251</v>
      </c>
      <c r="M83" s="634" t="s">
        <v>251</v>
      </c>
      <c r="N83" s="634" t="s">
        <v>251</v>
      </c>
      <c r="O83" s="634" t="s">
        <v>251</v>
      </c>
      <c r="P83" s="634" t="s">
        <v>251</v>
      </c>
      <c r="Q83" s="634" t="s">
        <v>251</v>
      </c>
      <c r="R83" s="634" t="s">
        <v>251</v>
      </c>
      <c r="S83" s="634" t="s">
        <v>251</v>
      </c>
      <c r="T83" s="634" t="s">
        <v>251</v>
      </c>
      <c r="U83" s="634" t="s">
        <v>251</v>
      </c>
      <c r="V83" s="634" t="s">
        <v>251</v>
      </c>
      <c r="W83" s="634" t="s">
        <v>251</v>
      </c>
      <c r="X83" s="634" t="s">
        <v>251</v>
      </c>
      <c r="Y83" s="634" t="s">
        <v>251</v>
      </c>
      <c r="Z83" s="634" t="s">
        <v>251</v>
      </c>
      <c r="AA83" s="634" t="s">
        <v>251</v>
      </c>
      <c r="AB83" s="634" t="s">
        <v>251</v>
      </c>
      <c r="AC83" s="634" t="s">
        <v>251</v>
      </c>
      <c r="AD83" s="634" t="s">
        <v>251</v>
      </c>
      <c r="AE83" s="634" t="s">
        <v>251</v>
      </c>
      <c r="AF83" s="634" t="s">
        <v>251</v>
      </c>
      <c r="AG83" s="634" t="s">
        <v>251</v>
      </c>
      <c r="AH83" s="634" t="s">
        <v>251</v>
      </c>
      <c r="AI83" s="634" t="s">
        <v>251</v>
      </c>
      <c r="AJ83" s="634" t="s">
        <v>251</v>
      </c>
      <c r="AK83" s="634" t="s">
        <v>251</v>
      </c>
      <c r="AL83" s="634" t="s">
        <v>251</v>
      </c>
      <c r="AM83" s="634" t="s">
        <v>251</v>
      </c>
      <c r="AN83" s="634" t="s">
        <v>251</v>
      </c>
      <c r="AO83" s="634" t="s">
        <v>251</v>
      </c>
      <c r="AP83" s="634" t="s">
        <v>251</v>
      </c>
      <c r="AQ83" s="634" t="s">
        <v>251</v>
      </c>
      <c r="AR83" s="634" t="s">
        <v>251</v>
      </c>
      <c r="AS83" s="634" t="s">
        <v>251</v>
      </c>
      <c r="AT83" s="634" t="s">
        <v>251</v>
      </c>
      <c r="AU83" s="634" t="s">
        <v>251</v>
      </c>
      <c r="AV83" s="634" t="s">
        <v>251</v>
      </c>
      <c r="AW83" s="634" t="s">
        <v>251</v>
      </c>
      <c r="AX83" s="634" t="s">
        <v>251</v>
      </c>
      <c r="AY83" s="601"/>
      <c r="AZ83" s="442"/>
      <c r="BA83" s="325"/>
      <c r="BB83" s="455"/>
    </row>
    <row r="84" spans="1:54" s="484" customFormat="1" ht="18.75" x14ac:dyDescent="0.15">
      <c r="A84" s="443"/>
      <c r="B84" s="752"/>
      <c r="C84" s="490"/>
      <c r="D84" s="490"/>
      <c r="F84" s="336" t="str">
        <f>B83&amp;".1"</f>
        <v>9.17.1</v>
      </c>
      <c r="G84" s="635" t="s">
        <v>372</v>
      </c>
      <c r="H84" s="336" t="str">
        <f>IF(H83="","x",H83)</f>
        <v>%</v>
      </c>
      <c r="I84" s="528">
        <v>0</v>
      </c>
      <c r="J84" s="528">
        <v>0</v>
      </c>
      <c r="K84" s="528">
        <v>0</v>
      </c>
      <c r="L84" s="528">
        <v>0</v>
      </c>
      <c r="M84" s="528">
        <v>0</v>
      </c>
      <c r="N84" s="528">
        <v>0</v>
      </c>
      <c r="O84" s="528">
        <v>0</v>
      </c>
      <c r="P84" s="528">
        <v>0</v>
      </c>
      <c r="Q84" s="528">
        <v>0</v>
      </c>
      <c r="R84" s="528">
        <v>0</v>
      </c>
      <c r="S84" s="528">
        <v>0</v>
      </c>
      <c r="T84" s="528">
        <v>0</v>
      </c>
      <c r="U84" s="528">
        <v>0</v>
      </c>
      <c r="V84" s="528">
        <v>0</v>
      </c>
      <c r="W84" s="528">
        <v>0</v>
      </c>
      <c r="X84" s="528">
        <v>0</v>
      </c>
      <c r="Y84" s="528">
        <v>0</v>
      </c>
      <c r="Z84" s="528">
        <v>0</v>
      </c>
      <c r="AA84" s="528">
        <v>0</v>
      </c>
      <c r="AB84" s="528">
        <v>0</v>
      </c>
      <c r="AC84" s="528">
        <v>0</v>
      </c>
      <c r="AD84" s="528">
        <v>0</v>
      </c>
      <c r="AE84" s="528">
        <v>0</v>
      </c>
      <c r="AF84" s="528">
        <v>0</v>
      </c>
      <c r="AG84" s="528">
        <v>0</v>
      </c>
      <c r="AH84" s="528">
        <v>0</v>
      </c>
      <c r="AI84" s="528">
        <v>0</v>
      </c>
      <c r="AJ84" s="528">
        <v>0</v>
      </c>
      <c r="AK84" s="528">
        <v>0</v>
      </c>
      <c r="AL84" s="528">
        <v>0</v>
      </c>
      <c r="AM84" s="528">
        <v>0</v>
      </c>
      <c r="AN84" s="528">
        <v>0</v>
      </c>
      <c r="AO84" s="528">
        <v>0</v>
      </c>
      <c r="AP84" s="528">
        <v>0</v>
      </c>
      <c r="AQ84" s="528">
        <v>0</v>
      </c>
      <c r="AR84" s="528">
        <v>0</v>
      </c>
      <c r="AS84" s="528">
        <v>0</v>
      </c>
      <c r="AT84" s="528">
        <v>0</v>
      </c>
      <c r="AU84" s="528">
        <v>0</v>
      </c>
      <c r="AV84" s="528">
        <v>0</v>
      </c>
      <c r="AW84" s="528">
        <v>0</v>
      </c>
      <c r="AX84" s="528">
        <v>0</v>
      </c>
      <c r="AY84" s="601"/>
      <c r="AZ84" s="442"/>
      <c r="BA84" s="325"/>
      <c r="BB84" s="455"/>
    </row>
    <row r="85" spans="1:54" s="484" customFormat="1" ht="18.75" x14ac:dyDescent="0.15">
      <c r="A85" s="443"/>
      <c r="B85" s="752"/>
      <c r="C85" s="490"/>
      <c r="D85" s="490"/>
      <c r="F85" s="336" t="str">
        <f>B83&amp;".2"</f>
        <v>9.17.2</v>
      </c>
      <c r="G85" s="635" t="s">
        <v>374</v>
      </c>
      <c r="H85" s="336" t="str">
        <f>IF(H83="","x",H83)</f>
        <v>%</v>
      </c>
      <c r="I85" s="528">
        <v>8.3333333333333304</v>
      </c>
      <c r="J85" s="528">
        <v>8.3333333333333304</v>
      </c>
      <c r="K85" s="528">
        <v>8.3333333333333304</v>
      </c>
      <c r="L85" s="528">
        <v>8.3333333333333304</v>
      </c>
      <c r="M85" s="528">
        <v>8.3333333333333304</v>
      </c>
      <c r="N85" s="528">
        <v>8.3333333333333304</v>
      </c>
      <c r="O85" s="528">
        <v>8.3333333333333304</v>
      </c>
      <c r="P85" s="528">
        <v>8.3333333333333304</v>
      </c>
      <c r="Q85" s="528">
        <v>8.3333333333333304</v>
      </c>
      <c r="R85" s="528">
        <v>8.3333333333333304</v>
      </c>
      <c r="S85" s="528">
        <v>8.3333333333333304</v>
      </c>
      <c r="T85" s="528">
        <v>8.3333333333333304</v>
      </c>
      <c r="U85" s="528">
        <v>8.3333333333333304</v>
      </c>
      <c r="V85" s="528">
        <v>8.3333333333333304</v>
      </c>
      <c r="W85" s="528">
        <v>8.3333333333333304</v>
      </c>
      <c r="X85" s="528">
        <v>8.3333333333333304</v>
      </c>
      <c r="Y85" s="528">
        <v>8.3333333333333304</v>
      </c>
      <c r="Z85" s="528">
        <v>8.3333333333333304</v>
      </c>
      <c r="AA85" s="528">
        <v>8.3333333333333304</v>
      </c>
      <c r="AB85" s="528">
        <v>8.3333333333333304</v>
      </c>
      <c r="AC85" s="528">
        <v>8.3333333333333304</v>
      </c>
      <c r="AD85" s="528">
        <v>8.3333333333333304</v>
      </c>
      <c r="AE85" s="528">
        <v>8.3333333333333304</v>
      </c>
      <c r="AF85" s="528">
        <v>8.3333333333333304</v>
      </c>
      <c r="AG85" s="528">
        <v>8.3333333333333304</v>
      </c>
      <c r="AH85" s="528">
        <v>8.3333333333333304</v>
      </c>
      <c r="AI85" s="528">
        <v>8.3333333333333304</v>
      </c>
      <c r="AJ85" s="528">
        <v>8.3333333333333304</v>
      </c>
      <c r="AK85" s="528">
        <v>8.3333333333333304</v>
      </c>
      <c r="AL85" s="528">
        <v>8.3333333333333304</v>
      </c>
      <c r="AM85" s="528">
        <v>8.3333333333333304</v>
      </c>
      <c r="AN85" s="528">
        <v>8.3333333333333304</v>
      </c>
      <c r="AO85" s="528">
        <v>8.3333333333333304</v>
      </c>
      <c r="AP85" s="528">
        <v>8.3333333333333304</v>
      </c>
      <c r="AQ85" s="528">
        <v>8.3333333333333304</v>
      </c>
      <c r="AR85" s="528">
        <v>8.3333333333333304</v>
      </c>
      <c r="AS85" s="528">
        <v>8.3333333333333304</v>
      </c>
      <c r="AT85" s="528">
        <v>8.3333333333333304</v>
      </c>
      <c r="AU85" s="528">
        <v>8.3333333333333304</v>
      </c>
      <c r="AV85" s="528">
        <v>8.3333333333333304</v>
      </c>
      <c r="AW85" s="528">
        <v>8.3333333333333304</v>
      </c>
      <c r="AX85" s="528">
        <v>8.3333333333333304</v>
      </c>
      <c r="AY85" s="601"/>
      <c r="AZ85" s="442"/>
      <c r="BA85" s="325"/>
      <c r="BB85" s="455"/>
    </row>
    <row r="86" spans="1:54" s="484" customFormat="1" ht="33.75" x14ac:dyDescent="0.15">
      <c r="A86" s="443"/>
      <c r="B86" s="752" t="s">
        <v>1499</v>
      </c>
      <c r="C86" s="490"/>
      <c r="D86" s="490"/>
      <c r="E86" s="169" t="s">
        <v>1458</v>
      </c>
      <c r="F86" s="637" t="str">
        <f>B86</f>
        <v>9.18</v>
      </c>
      <c r="G86" s="527" t="s">
        <v>1500</v>
      </c>
      <c r="H86" s="638" t="s">
        <v>471</v>
      </c>
      <c r="I86" s="634" t="s">
        <v>251</v>
      </c>
      <c r="J86" s="634" t="s">
        <v>251</v>
      </c>
      <c r="K86" s="634" t="s">
        <v>251</v>
      </c>
      <c r="L86" s="634" t="s">
        <v>251</v>
      </c>
      <c r="M86" s="634" t="s">
        <v>251</v>
      </c>
      <c r="N86" s="634" t="s">
        <v>251</v>
      </c>
      <c r="O86" s="634" t="s">
        <v>251</v>
      </c>
      <c r="P86" s="634" t="s">
        <v>251</v>
      </c>
      <c r="Q86" s="634" t="s">
        <v>251</v>
      </c>
      <c r="R86" s="634" t="s">
        <v>251</v>
      </c>
      <c r="S86" s="634" t="s">
        <v>251</v>
      </c>
      <c r="T86" s="634" t="s">
        <v>251</v>
      </c>
      <c r="U86" s="634" t="s">
        <v>251</v>
      </c>
      <c r="V86" s="634" t="s">
        <v>251</v>
      </c>
      <c r="W86" s="634" t="s">
        <v>251</v>
      </c>
      <c r="X86" s="634" t="s">
        <v>251</v>
      </c>
      <c r="Y86" s="634" t="s">
        <v>251</v>
      </c>
      <c r="Z86" s="634" t="s">
        <v>251</v>
      </c>
      <c r="AA86" s="634" t="s">
        <v>251</v>
      </c>
      <c r="AB86" s="634" t="s">
        <v>251</v>
      </c>
      <c r="AC86" s="634" t="s">
        <v>251</v>
      </c>
      <c r="AD86" s="634" t="s">
        <v>251</v>
      </c>
      <c r="AE86" s="634" t="s">
        <v>251</v>
      </c>
      <c r="AF86" s="634" t="s">
        <v>251</v>
      </c>
      <c r="AG86" s="634" t="s">
        <v>251</v>
      </c>
      <c r="AH86" s="634" t="s">
        <v>251</v>
      </c>
      <c r="AI86" s="634" t="s">
        <v>251</v>
      </c>
      <c r="AJ86" s="634" t="s">
        <v>251</v>
      </c>
      <c r="AK86" s="634" t="s">
        <v>251</v>
      </c>
      <c r="AL86" s="634" t="s">
        <v>251</v>
      </c>
      <c r="AM86" s="634" t="s">
        <v>251</v>
      </c>
      <c r="AN86" s="634" t="s">
        <v>251</v>
      </c>
      <c r="AO86" s="634" t="s">
        <v>251</v>
      </c>
      <c r="AP86" s="634" t="s">
        <v>251</v>
      </c>
      <c r="AQ86" s="634" t="s">
        <v>251</v>
      </c>
      <c r="AR86" s="634" t="s">
        <v>251</v>
      </c>
      <c r="AS86" s="634" t="s">
        <v>251</v>
      </c>
      <c r="AT86" s="634" t="s">
        <v>251</v>
      </c>
      <c r="AU86" s="634" t="s">
        <v>251</v>
      </c>
      <c r="AV86" s="634" t="s">
        <v>251</v>
      </c>
      <c r="AW86" s="634" t="s">
        <v>251</v>
      </c>
      <c r="AX86" s="634" t="s">
        <v>251</v>
      </c>
      <c r="AY86" s="601"/>
      <c r="AZ86" s="442"/>
      <c r="BA86" s="325"/>
      <c r="BB86" s="455"/>
    </row>
    <row r="87" spans="1:54" s="484" customFormat="1" ht="18.75" x14ac:dyDescent="0.15">
      <c r="A87" s="443"/>
      <c r="B87" s="752"/>
      <c r="C87" s="490"/>
      <c r="D87" s="490"/>
      <c r="F87" s="336" t="str">
        <f>B86&amp;".1"</f>
        <v>9.18.1</v>
      </c>
      <c r="G87" s="635" t="s">
        <v>372</v>
      </c>
      <c r="H87" s="336" t="str">
        <f>IF(H86="","x",H86)</f>
        <v>ед.</v>
      </c>
      <c r="I87" s="528">
        <v>0</v>
      </c>
      <c r="J87" s="528">
        <v>0</v>
      </c>
      <c r="K87" s="528">
        <v>0</v>
      </c>
      <c r="L87" s="528">
        <v>0</v>
      </c>
      <c r="M87" s="528">
        <v>0</v>
      </c>
      <c r="N87" s="528">
        <v>0</v>
      </c>
      <c r="O87" s="528">
        <v>0</v>
      </c>
      <c r="P87" s="528">
        <v>0</v>
      </c>
      <c r="Q87" s="528">
        <v>0</v>
      </c>
      <c r="R87" s="528">
        <v>0</v>
      </c>
      <c r="S87" s="528">
        <v>0</v>
      </c>
      <c r="T87" s="528">
        <v>0</v>
      </c>
      <c r="U87" s="528">
        <v>0</v>
      </c>
      <c r="V87" s="528">
        <v>0</v>
      </c>
      <c r="W87" s="528">
        <v>0</v>
      </c>
      <c r="X87" s="528">
        <v>0</v>
      </c>
      <c r="Y87" s="528">
        <v>0</v>
      </c>
      <c r="Z87" s="528">
        <v>0</v>
      </c>
      <c r="AA87" s="528">
        <v>0</v>
      </c>
      <c r="AB87" s="528">
        <v>0</v>
      </c>
      <c r="AC87" s="528">
        <v>0</v>
      </c>
      <c r="AD87" s="528">
        <v>0</v>
      </c>
      <c r="AE87" s="528">
        <v>0</v>
      </c>
      <c r="AF87" s="528">
        <v>0</v>
      </c>
      <c r="AG87" s="528">
        <v>0</v>
      </c>
      <c r="AH87" s="528">
        <v>0</v>
      </c>
      <c r="AI87" s="528">
        <v>0</v>
      </c>
      <c r="AJ87" s="528">
        <v>0</v>
      </c>
      <c r="AK87" s="528">
        <v>0</v>
      </c>
      <c r="AL87" s="528">
        <v>0</v>
      </c>
      <c r="AM87" s="528">
        <v>0</v>
      </c>
      <c r="AN87" s="528">
        <v>0</v>
      </c>
      <c r="AO87" s="528">
        <v>0</v>
      </c>
      <c r="AP87" s="528">
        <v>0</v>
      </c>
      <c r="AQ87" s="528">
        <v>0</v>
      </c>
      <c r="AR87" s="528">
        <v>0</v>
      </c>
      <c r="AS87" s="528">
        <v>0</v>
      </c>
      <c r="AT87" s="528">
        <v>0</v>
      </c>
      <c r="AU87" s="528">
        <v>0</v>
      </c>
      <c r="AV87" s="528">
        <v>0</v>
      </c>
      <c r="AW87" s="528">
        <v>0</v>
      </c>
      <c r="AX87" s="528">
        <v>0</v>
      </c>
      <c r="AY87" s="601"/>
      <c r="AZ87" s="442"/>
      <c r="BA87" s="325"/>
      <c r="BB87" s="455"/>
    </row>
    <row r="88" spans="1:54" s="484" customFormat="1" ht="18.75" x14ac:dyDescent="0.15">
      <c r="A88" s="443"/>
      <c r="B88" s="752"/>
      <c r="C88" s="490"/>
      <c r="D88" s="490"/>
      <c r="F88" s="336" t="str">
        <f>B86&amp;".2"</f>
        <v>9.18.2</v>
      </c>
      <c r="G88" s="635" t="s">
        <v>374</v>
      </c>
      <c r="H88" s="336" t="str">
        <f>IF(H86="","x",H86)</f>
        <v>ед.</v>
      </c>
      <c r="I88" s="528">
        <v>27</v>
      </c>
      <c r="J88" s="528">
        <v>27</v>
      </c>
      <c r="K88" s="528">
        <v>27</v>
      </c>
      <c r="L88" s="528">
        <v>27</v>
      </c>
      <c r="M88" s="528">
        <v>27</v>
      </c>
      <c r="N88" s="528">
        <v>27</v>
      </c>
      <c r="O88" s="528">
        <v>27</v>
      </c>
      <c r="P88" s="528">
        <v>27</v>
      </c>
      <c r="Q88" s="528">
        <v>27</v>
      </c>
      <c r="R88" s="528">
        <v>27</v>
      </c>
      <c r="S88" s="528">
        <v>27</v>
      </c>
      <c r="T88" s="528">
        <v>27</v>
      </c>
      <c r="U88" s="528">
        <v>27</v>
      </c>
      <c r="V88" s="528">
        <v>27</v>
      </c>
      <c r="W88" s="528">
        <v>27</v>
      </c>
      <c r="X88" s="528">
        <v>27</v>
      </c>
      <c r="Y88" s="528">
        <v>27</v>
      </c>
      <c r="Z88" s="528">
        <v>27</v>
      </c>
      <c r="AA88" s="528">
        <v>27</v>
      </c>
      <c r="AB88" s="528">
        <v>27</v>
      </c>
      <c r="AC88" s="528">
        <v>27</v>
      </c>
      <c r="AD88" s="528">
        <v>27</v>
      </c>
      <c r="AE88" s="528">
        <v>27</v>
      </c>
      <c r="AF88" s="528">
        <v>27</v>
      </c>
      <c r="AG88" s="528">
        <v>27</v>
      </c>
      <c r="AH88" s="528">
        <v>27</v>
      </c>
      <c r="AI88" s="528">
        <v>27</v>
      </c>
      <c r="AJ88" s="528">
        <v>27</v>
      </c>
      <c r="AK88" s="528">
        <v>27</v>
      </c>
      <c r="AL88" s="528">
        <v>27</v>
      </c>
      <c r="AM88" s="528">
        <v>27</v>
      </c>
      <c r="AN88" s="528">
        <v>27</v>
      </c>
      <c r="AO88" s="528">
        <v>27</v>
      </c>
      <c r="AP88" s="528">
        <v>27</v>
      </c>
      <c r="AQ88" s="528">
        <v>27</v>
      </c>
      <c r="AR88" s="528">
        <v>27</v>
      </c>
      <c r="AS88" s="528">
        <v>27</v>
      </c>
      <c r="AT88" s="528">
        <v>27</v>
      </c>
      <c r="AU88" s="528">
        <v>27</v>
      </c>
      <c r="AV88" s="528">
        <v>27</v>
      </c>
      <c r="AW88" s="528">
        <v>27</v>
      </c>
      <c r="AX88" s="528">
        <v>27</v>
      </c>
      <c r="AY88" s="601"/>
      <c r="AZ88" s="442"/>
      <c r="BA88" s="325"/>
      <c r="BB88" s="455"/>
    </row>
    <row r="89" spans="1:54" s="484" customFormat="1" ht="18.75" x14ac:dyDescent="0.15">
      <c r="A89" s="443"/>
      <c r="B89" s="752" t="s">
        <v>1501</v>
      </c>
      <c r="C89" s="490"/>
      <c r="D89" s="490"/>
      <c r="E89" s="169" t="s">
        <v>1458</v>
      </c>
      <c r="F89" s="637" t="str">
        <f>B89</f>
        <v>9.19</v>
      </c>
      <c r="G89" s="527" t="s">
        <v>1502</v>
      </c>
      <c r="H89" s="638" t="s">
        <v>471</v>
      </c>
      <c r="I89" s="634" t="s">
        <v>251</v>
      </c>
      <c r="J89" s="634" t="s">
        <v>251</v>
      </c>
      <c r="K89" s="634" t="s">
        <v>251</v>
      </c>
      <c r="L89" s="634" t="s">
        <v>251</v>
      </c>
      <c r="M89" s="634" t="s">
        <v>251</v>
      </c>
      <c r="N89" s="634" t="s">
        <v>251</v>
      </c>
      <c r="O89" s="634" t="s">
        <v>251</v>
      </c>
      <c r="P89" s="634" t="s">
        <v>251</v>
      </c>
      <c r="Q89" s="634" t="s">
        <v>251</v>
      </c>
      <c r="R89" s="634" t="s">
        <v>251</v>
      </c>
      <c r="S89" s="634" t="s">
        <v>251</v>
      </c>
      <c r="T89" s="634" t="s">
        <v>251</v>
      </c>
      <c r="U89" s="634" t="s">
        <v>251</v>
      </c>
      <c r="V89" s="634" t="s">
        <v>251</v>
      </c>
      <c r="W89" s="634" t="s">
        <v>251</v>
      </c>
      <c r="X89" s="634" t="s">
        <v>251</v>
      </c>
      <c r="Y89" s="634" t="s">
        <v>251</v>
      </c>
      <c r="Z89" s="634" t="s">
        <v>251</v>
      </c>
      <c r="AA89" s="634" t="s">
        <v>251</v>
      </c>
      <c r="AB89" s="634" t="s">
        <v>251</v>
      </c>
      <c r="AC89" s="634" t="s">
        <v>251</v>
      </c>
      <c r="AD89" s="634" t="s">
        <v>251</v>
      </c>
      <c r="AE89" s="634" t="s">
        <v>251</v>
      </c>
      <c r="AF89" s="634" t="s">
        <v>251</v>
      </c>
      <c r="AG89" s="634" t="s">
        <v>251</v>
      </c>
      <c r="AH89" s="634" t="s">
        <v>251</v>
      </c>
      <c r="AI89" s="634" t="s">
        <v>251</v>
      </c>
      <c r="AJ89" s="634" t="s">
        <v>251</v>
      </c>
      <c r="AK89" s="634" t="s">
        <v>251</v>
      </c>
      <c r="AL89" s="634" t="s">
        <v>251</v>
      </c>
      <c r="AM89" s="634" t="s">
        <v>251</v>
      </c>
      <c r="AN89" s="634" t="s">
        <v>251</v>
      </c>
      <c r="AO89" s="634" t="s">
        <v>251</v>
      </c>
      <c r="AP89" s="634" t="s">
        <v>251</v>
      </c>
      <c r="AQ89" s="634" t="s">
        <v>251</v>
      </c>
      <c r="AR89" s="634" t="s">
        <v>251</v>
      </c>
      <c r="AS89" s="634" t="s">
        <v>251</v>
      </c>
      <c r="AT89" s="634" t="s">
        <v>251</v>
      </c>
      <c r="AU89" s="634" t="s">
        <v>251</v>
      </c>
      <c r="AV89" s="634" t="s">
        <v>251</v>
      </c>
      <c r="AW89" s="634" t="s">
        <v>251</v>
      </c>
      <c r="AX89" s="634" t="s">
        <v>251</v>
      </c>
      <c r="AY89" s="601"/>
      <c r="AZ89" s="442"/>
      <c r="BA89" s="325"/>
      <c r="BB89" s="455"/>
    </row>
    <row r="90" spans="1:54" s="484" customFormat="1" ht="18.75" x14ac:dyDescent="0.15">
      <c r="A90" s="443"/>
      <c r="B90" s="752"/>
      <c r="C90" s="490"/>
      <c r="D90" s="490"/>
      <c r="F90" s="336" t="str">
        <f>B89&amp;".1"</f>
        <v>9.19.1</v>
      </c>
      <c r="G90" s="635" t="s">
        <v>372</v>
      </c>
      <c r="H90" s="336" t="str">
        <f>IF(H89="","x",H89)</f>
        <v>ед.</v>
      </c>
      <c r="I90" s="528">
        <v>356</v>
      </c>
      <c r="J90" s="528">
        <v>356</v>
      </c>
      <c r="K90" s="528">
        <v>356</v>
      </c>
      <c r="L90" s="528">
        <v>356</v>
      </c>
      <c r="M90" s="528">
        <v>356</v>
      </c>
      <c r="N90" s="528">
        <v>356</v>
      </c>
      <c r="O90" s="528">
        <v>356</v>
      </c>
      <c r="P90" s="528">
        <v>356</v>
      </c>
      <c r="Q90" s="528">
        <v>356</v>
      </c>
      <c r="R90" s="528">
        <v>356</v>
      </c>
      <c r="S90" s="528">
        <v>356</v>
      </c>
      <c r="T90" s="528">
        <v>356</v>
      </c>
      <c r="U90" s="528">
        <v>356</v>
      </c>
      <c r="V90" s="528">
        <v>356</v>
      </c>
      <c r="W90" s="528">
        <v>356</v>
      </c>
      <c r="X90" s="528">
        <v>356</v>
      </c>
      <c r="Y90" s="528">
        <v>356</v>
      </c>
      <c r="Z90" s="528">
        <v>356</v>
      </c>
      <c r="AA90" s="528">
        <v>356</v>
      </c>
      <c r="AB90" s="528">
        <v>356</v>
      </c>
      <c r="AC90" s="528">
        <v>356</v>
      </c>
      <c r="AD90" s="528">
        <v>356</v>
      </c>
      <c r="AE90" s="528">
        <v>356</v>
      </c>
      <c r="AF90" s="528">
        <v>356</v>
      </c>
      <c r="AG90" s="528">
        <v>356</v>
      </c>
      <c r="AH90" s="528">
        <v>356</v>
      </c>
      <c r="AI90" s="528">
        <v>356</v>
      </c>
      <c r="AJ90" s="528">
        <v>356</v>
      </c>
      <c r="AK90" s="528">
        <v>356</v>
      </c>
      <c r="AL90" s="528">
        <v>356</v>
      </c>
      <c r="AM90" s="528">
        <v>356</v>
      </c>
      <c r="AN90" s="528">
        <v>356</v>
      </c>
      <c r="AO90" s="528">
        <v>356</v>
      </c>
      <c r="AP90" s="528">
        <v>356</v>
      </c>
      <c r="AQ90" s="528">
        <v>356</v>
      </c>
      <c r="AR90" s="528">
        <v>356</v>
      </c>
      <c r="AS90" s="528">
        <v>356</v>
      </c>
      <c r="AT90" s="528">
        <v>356</v>
      </c>
      <c r="AU90" s="528">
        <v>356</v>
      </c>
      <c r="AV90" s="528">
        <v>356</v>
      </c>
      <c r="AW90" s="528">
        <v>356</v>
      </c>
      <c r="AX90" s="528">
        <v>356</v>
      </c>
      <c r="AY90" s="601"/>
      <c r="AZ90" s="442"/>
      <c r="BA90" s="325"/>
      <c r="BB90" s="455"/>
    </row>
    <row r="91" spans="1:54" s="484" customFormat="1" ht="18.75" x14ac:dyDescent="0.15">
      <c r="A91" s="443"/>
      <c r="B91" s="752"/>
      <c r="C91" s="490"/>
      <c r="D91" s="490"/>
      <c r="F91" s="336" t="str">
        <f>B89&amp;".2"</f>
        <v>9.19.2</v>
      </c>
      <c r="G91" s="635" t="s">
        <v>374</v>
      </c>
      <c r="H91" s="336" t="str">
        <f>IF(H89="","x",H89)</f>
        <v>ед.</v>
      </c>
      <c r="I91" s="528">
        <v>324</v>
      </c>
      <c r="J91" s="528">
        <v>324</v>
      </c>
      <c r="K91" s="528">
        <v>324</v>
      </c>
      <c r="L91" s="528">
        <v>324</v>
      </c>
      <c r="M91" s="528">
        <v>324</v>
      </c>
      <c r="N91" s="528">
        <v>324</v>
      </c>
      <c r="O91" s="528">
        <v>324</v>
      </c>
      <c r="P91" s="528">
        <v>324</v>
      </c>
      <c r="Q91" s="528">
        <v>324</v>
      </c>
      <c r="R91" s="528">
        <v>324</v>
      </c>
      <c r="S91" s="528">
        <v>324</v>
      </c>
      <c r="T91" s="528">
        <v>324</v>
      </c>
      <c r="U91" s="528">
        <v>324</v>
      </c>
      <c r="V91" s="528">
        <v>324</v>
      </c>
      <c r="W91" s="528">
        <v>324</v>
      </c>
      <c r="X91" s="528">
        <v>324</v>
      </c>
      <c r="Y91" s="528">
        <v>324</v>
      </c>
      <c r="Z91" s="528">
        <v>324</v>
      </c>
      <c r="AA91" s="528">
        <v>324</v>
      </c>
      <c r="AB91" s="528">
        <v>324</v>
      </c>
      <c r="AC91" s="528">
        <v>324</v>
      </c>
      <c r="AD91" s="528">
        <v>324</v>
      </c>
      <c r="AE91" s="528">
        <v>324</v>
      </c>
      <c r="AF91" s="528">
        <v>324</v>
      </c>
      <c r="AG91" s="528">
        <v>324</v>
      </c>
      <c r="AH91" s="528">
        <v>324</v>
      </c>
      <c r="AI91" s="528">
        <v>324</v>
      </c>
      <c r="AJ91" s="528">
        <v>324</v>
      </c>
      <c r="AK91" s="528">
        <v>324</v>
      </c>
      <c r="AL91" s="528">
        <v>324</v>
      </c>
      <c r="AM91" s="528">
        <v>324</v>
      </c>
      <c r="AN91" s="528">
        <v>324</v>
      </c>
      <c r="AO91" s="528">
        <v>324</v>
      </c>
      <c r="AP91" s="528">
        <v>324</v>
      </c>
      <c r="AQ91" s="528">
        <v>324</v>
      </c>
      <c r="AR91" s="528">
        <v>324</v>
      </c>
      <c r="AS91" s="528">
        <v>324</v>
      </c>
      <c r="AT91" s="528">
        <v>324</v>
      </c>
      <c r="AU91" s="528">
        <v>324</v>
      </c>
      <c r="AV91" s="528">
        <v>324</v>
      </c>
      <c r="AW91" s="528">
        <v>324</v>
      </c>
      <c r="AX91" s="528">
        <v>324</v>
      </c>
      <c r="AY91" s="601"/>
      <c r="AZ91" s="442"/>
      <c r="BA91" s="325"/>
      <c r="BB91" s="455"/>
    </row>
    <row r="92" spans="1:54" s="484" customFormat="1" ht="22.5" x14ac:dyDescent="0.15">
      <c r="A92" s="443"/>
      <c r="B92" s="752" t="s">
        <v>1503</v>
      </c>
      <c r="C92" s="490"/>
      <c r="D92" s="490"/>
      <c r="E92" s="169" t="s">
        <v>1458</v>
      </c>
      <c r="F92" s="637" t="str">
        <f>B92</f>
        <v>9.20</v>
      </c>
      <c r="G92" s="527" t="s">
        <v>1504</v>
      </c>
      <c r="H92" s="638" t="s">
        <v>540</v>
      </c>
      <c r="I92" s="634" t="s">
        <v>251</v>
      </c>
      <c r="J92" s="634" t="s">
        <v>251</v>
      </c>
      <c r="K92" s="634" t="s">
        <v>251</v>
      </c>
      <c r="L92" s="634" t="s">
        <v>251</v>
      </c>
      <c r="M92" s="634" t="s">
        <v>251</v>
      </c>
      <c r="N92" s="634" t="s">
        <v>251</v>
      </c>
      <c r="O92" s="634" t="s">
        <v>251</v>
      </c>
      <c r="P92" s="634" t="s">
        <v>251</v>
      </c>
      <c r="Q92" s="634" t="s">
        <v>251</v>
      </c>
      <c r="R92" s="634" t="s">
        <v>251</v>
      </c>
      <c r="S92" s="634" t="s">
        <v>251</v>
      </c>
      <c r="T92" s="634" t="s">
        <v>251</v>
      </c>
      <c r="U92" s="634" t="s">
        <v>251</v>
      </c>
      <c r="V92" s="634" t="s">
        <v>251</v>
      </c>
      <c r="W92" s="634" t="s">
        <v>251</v>
      </c>
      <c r="X92" s="634" t="s">
        <v>251</v>
      </c>
      <c r="Y92" s="634" t="s">
        <v>251</v>
      </c>
      <c r="Z92" s="634" t="s">
        <v>251</v>
      </c>
      <c r="AA92" s="634" t="s">
        <v>251</v>
      </c>
      <c r="AB92" s="634" t="s">
        <v>251</v>
      </c>
      <c r="AC92" s="634" t="s">
        <v>251</v>
      </c>
      <c r="AD92" s="634" t="s">
        <v>251</v>
      </c>
      <c r="AE92" s="634" t="s">
        <v>251</v>
      </c>
      <c r="AF92" s="634" t="s">
        <v>251</v>
      </c>
      <c r="AG92" s="634" t="s">
        <v>251</v>
      </c>
      <c r="AH92" s="634" t="s">
        <v>251</v>
      </c>
      <c r="AI92" s="634" t="s">
        <v>251</v>
      </c>
      <c r="AJ92" s="634" t="s">
        <v>251</v>
      </c>
      <c r="AK92" s="634" t="s">
        <v>251</v>
      </c>
      <c r="AL92" s="634" t="s">
        <v>251</v>
      </c>
      <c r="AM92" s="634" t="s">
        <v>251</v>
      </c>
      <c r="AN92" s="634" t="s">
        <v>251</v>
      </c>
      <c r="AO92" s="634" t="s">
        <v>251</v>
      </c>
      <c r="AP92" s="634" t="s">
        <v>251</v>
      </c>
      <c r="AQ92" s="634" t="s">
        <v>251</v>
      </c>
      <c r="AR92" s="634" t="s">
        <v>251</v>
      </c>
      <c r="AS92" s="634" t="s">
        <v>251</v>
      </c>
      <c r="AT92" s="634" t="s">
        <v>251</v>
      </c>
      <c r="AU92" s="634" t="s">
        <v>251</v>
      </c>
      <c r="AV92" s="634" t="s">
        <v>251</v>
      </c>
      <c r="AW92" s="634" t="s">
        <v>251</v>
      </c>
      <c r="AX92" s="634" t="s">
        <v>251</v>
      </c>
      <c r="AY92" s="601"/>
      <c r="AZ92" s="442"/>
      <c r="BA92" s="325"/>
      <c r="BB92" s="455"/>
    </row>
    <row r="93" spans="1:54" s="484" customFormat="1" ht="18.75" x14ac:dyDescent="0.15">
      <c r="A93" s="443"/>
      <c r="B93" s="752"/>
      <c r="C93" s="490"/>
      <c r="D93" s="490"/>
      <c r="F93" s="336" t="str">
        <f>B92&amp;".1"</f>
        <v>9.20.1</v>
      </c>
      <c r="G93" s="635" t="s">
        <v>372</v>
      </c>
      <c r="H93" s="336" t="str">
        <f>IF(H92="","x",H92)</f>
        <v>ед./км</v>
      </c>
      <c r="I93" s="528">
        <v>6.2365106832293575</v>
      </c>
      <c r="J93" s="528">
        <v>6.2365106832293575</v>
      </c>
      <c r="K93" s="528">
        <v>6.2365106832293575</v>
      </c>
      <c r="L93" s="528">
        <v>6.2365106832293575</v>
      </c>
      <c r="M93" s="528">
        <v>6.2365106832293575</v>
      </c>
      <c r="N93" s="528">
        <v>6.2365106832293575</v>
      </c>
      <c r="O93" s="528">
        <v>6.2365106832293575</v>
      </c>
      <c r="P93" s="528">
        <v>6.2365106832293575</v>
      </c>
      <c r="Q93" s="528">
        <v>6.2365106832293575</v>
      </c>
      <c r="R93" s="528">
        <v>6.2365106832293575</v>
      </c>
      <c r="S93" s="528">
        <v>6.2365106832293575</v>
      </c>
      <c r="T93" s="528">
        <v>6.2365106832293575</v>
      </c>
      <c r="U93" s="528">
        <v>6.2365106832293575</v>
      </c>
      <c r="V93" s="528">
        <v>6.2365106832293575</v>
      </c>
      <c r="W93" s="528">
        <v>6.2365106832293575</v>
      </c>
      <c r="X93" s="528">
        <v>6.2365106832293575</v>
      </c>
      <c r="Y93" s="528">
        <v>6.2365106832293575</v>
      </c>
      <c r="Z93" s="528">
        <v>6.2365106832293575</v>
      </c>
      <c r="AA93" s="528">
        <v>6.2365106832293575</v>
      </c>
      <c r="AB93" s="528">
        <v>6.2365106832293575</v>
      </c>
      <c r="AC93" s="528">
        <v>6.2365106832293575</v>
      </c>
      <c r="AD93" s="528">
        <v>6.2365106832293575</v>
      </c>
      <c r="AE93" s="528">
        <v>6.2365106832293575</v>
      </c>
      <c r="AF93" s="528">
        <v>6.2365106832293575</v>
      </c>
      <c r="AG93" s="528">
        <v>6.2365106832293575</v>
      </c>
      <c r="AH93" s="528">
        <v>6.2365106832293575</v>
      </c>
      <c r="AI93" s="528">
        <v>6.2365106832293575</v>
      </c>
      <c r="AJ93" s="528">
        <v>6.2365106832293575</v>
      </c>
      <c r="AK93" s="528">
        <v>6.2365106832293575</v>
      </c>
      <c r="AL93" s="528">
        <v>6.2365106832293575</v>
      </c>
      <c r="AM93" s="528">
        <v>6.2365106832293575</v>
      </c>
      <c r="AN93" s="528">
        <v>6.2365106832293575</v>
      </c>
      <c r="AO93" s="528">
        <v>6.2365106832293575</v>
      </c>
      <c r="AP93" s="528">
        <v>6.2365106832293575</v>
      </c>
      <c r="AQ93" s="528">
        <v>6.2365106832293575</v>
      </c>
      <c r="AR93" s="528">
        <v>6.2365106832293575</v>
      </c>
      <c r="AS93" s="528">
        <v>6.2365106832293575</v>
      </c>
      <c r="AT93" s="528">
        <v>6.2365106832293575</v>
      </c>
      <c r="AU93" s="528">
        <v>6.2365106832293575</v>
      </c>
      <c r="AV93" s="528">
        <v>6.2365106832293575</v>
      </c>
      <c r="AW93" s="528">
        <v>6.2365106832293575</v>
      </c>
      <c r="AX93" s="528">
        <v>6.2365106832293575</v>
      </c>
      <c r="AY93" s="601"/>
      <c r="AZ93" s="442"/>
      <c r="BA93" s="325"/>
      <c r="BB93" s="455"/>
    </row>
    <row r="94" spans="1:54" s="484" customFormat="1" ht="18.75" x14ac:dyDescent="0.15">
      <c r="A94" s="443"/>
      <c r="B94" s="752"/>
      <c r="C94" s="490"/>
      <c r="D94" s="490"/>
      <c r="F94" s="336" t="str">
        <f>B92&amp;".2"</f>
        <v>9.20.2</v>
      </c>
      <c r="G94" s="635" t="s">
        <v>374</v>
      </c>
      <c r="H94" s="336" t="str">
        <f>IF(H92="","x",H92)</f>
        <v>ед./км</v>
      </c>
      <c r="I94" s="528">
        <v>8.2301477267294558</v>
      </c>
      <c r="J94" s="528">
        <v>8.2301477267294558</v>
      </c>
      <c r="K94" s="528">
        <v>8.2301477267294558</v>
      </c>
      <c r="L94" s="528">
        <v>8.2301477267294558</v>
      </c>
      <c r="M94" s="528">
        <v>8.2301477267294558</v>
      </c>
      <c r="N94" s="528">
        <v>8.2301477267294558</v>
      </c>
      <c r="O94" s="528">
        <v>8.2301477267294558</v>
      </c>
      <c r="P94" s="528">
        <v>8.2301477267294558</v>
      </c>
      <c r="Q94" s="528">
        <v>8.2301477267294558</v>
      </c>
      <c r="R94" s="528">
        <v>8.2301477267294558</v>
      </c>
      <c r="S94" s="528">
        <v>8.2301477267294558</v>
      </c>
      <c r="T94" s="528">
        <v>8.2301477267294558</v>
      </c>
      <c r="U94" s="528">
        <v>8.2301477267294558</v>
      </c>
      <c r="V94" s="528">
        <v>8.2301477267294558</v>
      </c>
      <c r="W94" s="528">
        <v>8.2301477267294558</v>
      </c>
      <c r="X94" s="528">
        <v>8.2301477267294558</v>
      </c>
      <c r="Y94" s="528">
        <v>8.2301477267294558</v>
      </c>
      <c r="Z94" s="528">
        <v>8.2301477267294558</v>
      </c>
      <c r="AA94" s="528">
        <v>8.2301477267294558</v>
      </c>
      <c r="AB94" s="528">
        <v>8.2301477267294558</v>
      </c>
      <c r="AC94" s="528">
        <v>8.2301477267294558</v>
      </c>
      <c r="AD94" s="528">
        <v>8.2301477267294558</v>
      </c>
      <c r="AE94" s="528">
        <v>8.2301477267294558</v>
      </c>
      <c r="AF94" s="528">
        <v>8.2301477267294558</v>
      </c>
      <c r="AG94" s="528">
        <v>8.2301477267294558</v>
      </c>
      <c r="AH94" s="528">
        <v>8.2301477267294558</v>
      </c>
      <c r="AI94" s="528">
        <v>8.2301477267294558</v>
      </c>
      <c r="AJ94" s="528">
        <v>8.2301477267294558</v>
      </c>
      <c r="AK94" s="528">
        <v>8.2301477267294558</v>
      </c>
      <c r="AL94" s="528">
        <v>8.2301477267294558</v>
      </c>
      <c r="AM94" s="528">
        <v>8.2301477267294558</v>
      </c>
      <c r="AN94" s="528">
        <v>8.2301477267294558</v>
      </c>
      <c r="AO94" s="528">
        <v>8.2301477267294558</v>
      </c>
      <c r="AP94" s="528">
        <v>8.2301477267294558</v>
      </c>
      <c r="AQ94" s="528">
        <v>8.2301477267294558</v>
      </c>
      <c r="AR94" s="528">
        <v>8.2301477267294558</v>
      </c>
      <c r="AS94" s="528">
        <v>8.2301477267294558</v>
      </c>
      <c r="AT94" s="528">
        <v>8.2301477267294558</v>
      </c>
      <c r="AU94" s="528">
        <v>8.2301477267294558</v>
      </c>
      <c r="AV94" s="528">
        <v>8.2301477267294558</v>
      </c>
      <c r="AW94" s="528">
        <v>8.2301477267294558</v>
      </c>
      <c r="AX94" s="528">
        <v>8.2301477267294558</v>
      </c>
      <c r="AY94" s="601"/>
      <c r="AZ94" s="442"/>
      <c r="BA94" s="325"/>
      <c r="BB94" s="455"/>
    </row>
    <row r="95" spans="1:54" s="484" customFormat="1" ht="22.5" x14ac:dyDescent="0.15">
      <c r="A95" s="443"/>
      <c r="B95" s="752" t="s">
        <v>1505</v>
      </c>
      <c r="C95" s="490"/>
      <c r="D95" s="490"/>
      <c r="E95" s="169" t="s">
        <v>1458</v>
      </c>
      <c r="F95" s="637" t="str">
        <f>B95</f>
        <v>9.21</v>
      </c>
      <c r="G95" s="527" t="s">
        <v>1506</v>
      </c>
      <c r="H95" s="638" t="s">
        <v>471</v>
      </c>
      <c r="I95" s="634" t="s">
        <v>251</v>
      </c>
      <c r="J95" s="634" t="s">
        <v>251</v>
      </c>
      <c r="K95" s="634" t="s">
        <v>251</v>
      </c>
      <c r="L95" s="634" t="s">
        <v>251</v>
      </c>
      <c r="M95" s="634" t="s">
        <v>251</v>
      </c>
      <c r="N95" s="634" t="s">
        <v>251</v>
      </c>
      <c r="O95" s="634" t="s">
        <v>251</v>
      </c>
      <c r="P95" s="634" t="s">
        <v>251</v>
      </c>
      <c r="Q95" s="634" t="s">
        <v>251</v>
      </c>
      <c r="R95" s="634" t="s">
        <v>251</v>
      </c>
      <c r="S95" s="634" t="s">
        <v>251</v>
      </c>
      <c r="T95" s="634" t="s">
        <v>251</v>
      </c>
      <c r="U95" s="634" t="s">
        <v>251</v>
      </c>
      <c r="V95" s="634" t="s">
        <v>251</v>
      </c>
      <c r="W95" s="634" t="s">
        <v>251</v>
      </c>
      <c r="X95" s="634" t="s">
        <v>251</v>
      </c>
      <c r="Y95" s="634" t="s">
        <v>251</v>
      </c>
      <c r="Z95" s="634" t="s">
        <v>251</v>
      </c>
      <c r="AA95" s="634" t="s">
        <v>251</v>
      </c>
      <c r="AB95" s="634" t="s">
        <v>251</v>
      </c>
      <c r="AC95" s="634" t="s">
        <v>251</v>
      </c>
      <c r="AD95" s="634" t="s">
        <v>251</v>
      </c>
      <c r="AE95" s="634" t="s">
        <v>251</v>
      </c>
      <c r="AF95" s="634" t="s">
        <v>251</v>
      </c>
      <c r="AG95" s="634" t="s">
        <v>251</v>
      </c>
      <c r="AH95" s="634" t="s">
        <v>251</v>
      </c>
      <c r="AI95" s="634" t="s">
        <v>251</v>
      </c>
      <c r="AJ95" s="634" t="s">
        <v>251</v>
      </c>
      <c r="AK95" s="634" t="s">
        <v>251</v>
      </c>
      <c r="AL95" s="634" t="s">
        <v>251</v>
      </c>
      <c r="AM95" s="634" t="s">
        <v>251</v>
      </c>
      <c r="AN95" s="634" t="s">
        <v>251</v>
      </c>
      <c r="AO95" s="634" t="s">
        <v>251</v>
      </c>
      <c r="AP95" s="634" t="s">
        <v>251</v>
      </c>
      <c r="AQ95" s="634" t="s">
        <v>251</v>
      </c>
      <c r="AR95" s="634" t="s">
        <v>251</v>
      </c>
      <c r="AS95" s="634" t="s">
        <v>251</v>
      </c>
      <c r="AT95" s="634" t="s">
        <v>251</v>
      </c>
      <c r="AU95" s="634" t="s">
        <v>251</v>
      </c>
      <c r="AV95" s="634" t="s">
        <v>251</v>
      </c>
      <c r="AW95" s="634" t="s">
        <v>251</v>
      </c>
      <c r="AX95" s="634" t="s">
        <v>251</v>
      </c>
      <c r="AY95" s="601"/>
      <c r="AZ95" s="442"/>
      <c r="BA95" s="325"/>
      <c r="BB95" s="455"/>
    </row>
    <row r="96" spans="1:54" s="484" customFormat="1" ht="18.75" x14ac:dyDescent="0.15">
      <c r="A96" s="443"/>
      <c r="B96" s="752"/>
      <c r="C96" s="490"/>
      <c r="D96" s="490"/>
      <c r="F96" s="336" t="str">
        <f>B95&amp;".1"</f>
        <v>9.21.1</v>
      </c>
      <c r="G96" s="635" t="s">
        <v>372</v>
      </c>
      <c r="H96" s="336" t="str">
        <f>IF(H95="","x",H95)</f>
        <v>ед.</v>
      </c>
      <c r="I96" s="528">
        <v>5692</v>
      </c>
      <c r="J96" s="528">
        <v>5692</v>
      </c>
      <c r="K96" s="528">
        <v>5692</v>
      </c>
      <c r="L96" s="528">
        <v>5692</v>
      </c>
      <c r="M96" s="528">
        <v>5692</v>
      </c>
      <c r="N96" s="528">
        <v>5692</v>
      </c>
      <c r="O96" s="528">
        <v>5692</v>
      </c>
      <c r="P96" s="528">
        <v>5692</v>
      </c>
      <c r="Q96" s="528">
        <v>5692</v>
      </c>
      <c r="R96" s="528">
        <v>5692</v>
      </c>
      <c r="S96" s="528">
        <v>5692</v>
      </c>
      <c r="T96" s="528">
        <v>5692</v>
      </c>
      <c r="U96" s="528">
        <v>5692</v>
      </c>
      <c r="V96" s="528">
        <v>5692</v>
      </c>
      <c r="W96" s="528">
        <v>5692</v>
      </c>
      <c r="X96" s="528">
        <v>5692</v>
      </c>
      <c r="Y96" s="528">
        <v>5692</v>
      </c>
      <c r="Z96" s="528">
        <v>5692</v>
      </c>
      <c r="AA96" s="528">
        <v>5692</v>
      </c>
      <c r="AB96" s="528">
        <v>5692</v>
      </c>
      <c r="AC96" s="528">
        <v>5692</v>
      </c>
      <c r="AD96" s="528">
        <v>5692</v>
      </c>
      <c r="AE96" s="528">
        <v>5692</v>
      </c>
      <c r="AF96" s="528">
        <v>5692</v>
      </c>
      <c r="AG96" s="528">
        <v>5692</v>
      </c>
      <c r="AH96" s="528">
        <v>5692</v>
      </c>
      <c r="AI96" s="528">
        <v>5692</v>
      </c>
      <c r="AJ96" s="528">
        <v>5692</v>
      </c>
      <c r="AK96" s="528">
        <v>5692</v>
      </c>
      <c r="AL96" s="528">
        <v>5692</v>
      </c>
      <c r="AM96" s="528">
        <v>5692</v>
      </c>
      <c r="AN96" s="528">
        <v>5692</v>
      </c>
      <c r="AO96" s="528">
        <v>5692</v>
      </c>
      <c r="AP96" s="528">
        <v>5692</v>
      </c>
      <c r="AQ96" s="528">
        <v>5692</v>
      </c>
      <c r="AR96" s="528">
        <v>5692</v>
      </c>
      <c r="AS96" s="528">
        <v>5692</v>
      </c>
      <c r="AT96" s="528">
        <v>5692</v>
      </c>
      <c r="AU96" s="528">
        <v>5692</v>
      </c>
      <c r="AV96" s="528">
        <v>5692</v>
      </c>
      <c r="AW96" s="528">
        <v>5692</v>
      </c>
      <c r="AX96" s="528">
        <v>5692</v>
      </c>
      <c r="AY96" s="601"/>
      <c r="AZ96" s="442"/>
      <c r="BA96" s="325"/>
      <c r="BB96" s="455"/>
    </row>
    <row r="97" spans="1:54" s="484" customFormat="1" ht="18.75" x14ac:dyDescent="0.15">
      <c r="A97" s="443"/>
      <c r="B97" s="752"/>
      <c r="C97" s="490"/>
      <c r="D97" s="490"/>
      <c r="F97" s="336" t="str">
        <f>B95&amp;".2"</f>
        <v>9.21.2</v>
      </c>
      <c r="G97" s="635" t="s">
        <v>374</v>
      </c>
      <c r="H97" s="336" t="str">
        <f>IF(H95="","x",H95)</f>
        <v>ед.</v>
      </c>
      <c r="I97" s="528">
        <v>6886</v>
      </c>
      <c r="J97" s="528">
        <v>6886</v>
      </c>
      <c r="K97" s="528">
        <v>6886</v>
      </c>
      <c r="L97" s="528">
        <v>6886</v>
      </c>
      <c r="M97" s="528">
        <v>6886</v>
      </c>
      <c r="N97" s="528">
        <v>6886</v>
      </c>
      <c r="O97" s="528">
        <v>6886</v>
      </c>
      <c r="P97" s="528">
        <v>6886</v>
      </c>
      <c r="Q97" s="528">
        <v>6886</v>
      </c>
      <c r="R97" s="528">
        <v>6886</v>
      </c>
      <c r="S97" s="528">
        <v>6886</v>
      </c>
      <c r="T97" s="528">
        <v>6886</v>
      </c>
      <c r="U97" s="528">
        <v>6886</v>
      </c>
      <c r="V97" s="528">
        <v>6886</v>
      </c>
      <c r="W97" s="528">
        <v>6886</v>
      </c>
      <c r="X97" s="528">
        <v>6886</v>
      </c>
      <c r="Y97" s="528">
        <v>6886</v>
      </c>
      <c r="Z97" s="528">
        <v>6886</v>
      </c>
      <c r="AA97" s="528">
        <v>6886</v>
      </c>
      <c r="AB97" s="528">
        <v>6886</v>
      </c>
      <c r="AC97" s="528">
        <v>6886</v>
      </c>
      <c r="AD97" s="528">
        <v>6886</v>
      </c>
      <c r="AE97" s="528">
        <v>6886</v>
      </c>
      <c r="AF97" s="528">
        <v>6886</v>
      </c>
      <c r="AG97" s="528">
        <v>6886</v>
      </c>
      <c r="AH97" s="528">
        <v>6886</v>
      </c>
      <c r="AI97" s="528">
        <v>6886</v>
      </c>
      <c r="AJ97" s="528">
        <v>6886</v>
      </c>
      <c r="AK97" s="528">
        <v>6886</v>
      </c>
      <c r="AL97" s="528">
        <v>6886</v>
      </c>
      <c r="AM97" s="528">
        <v>6886</v>
      </c>
      <c r="AN97" s="528">
        <v>6886</v>
      </c>
      <c r="AO97" s="528">
        <v>6886</v>
      </c>
      <c r="AP97" s="528">
        <v>6886</v>
      </c>
      <c r="AQ97" s="528">
        <v>6886</v>
      </c>
      <c r="AR97" s="528">
        <v>6886</v>
      </c>
      <c r="AS97" s="528">
        <v>6886</v>
      </c>
      <c r="AT97" s="528">
        <v>6886</v>
      </c>
      <c r="AU97" s="528">
        <v>6886</v>
      </c>
      <c r="AV97" s="528">
        <v>6886</v>
      </c>
      <c r="AW97" s="528">
        <v>6886</v>
      </c>
      <c r="AX97" s="528">
        <v>6886</v>
      </c>
      <c r="AY97" s="601"/>
      <c r="AZ97" s="442"/>
      <c r="BA97" s="325"/>
      <c r="BB97" s="455"/>
    </row>
    <row r="98" spans="1:54" s="484" customFormat="1" ht="18.75" x14ac:dyDescent="0.15">
      <c r="A98" s="443"/>
      <c r="B98" s="752" t="s">
        <v>1507</v>
      </c>
      <c r="C98" s="490"/>
      <c r="D98" s="490"/>
      <c r="E98" s="169" t="s">
        <v>1458</v>
      </c>
      <c r="F98" s="637" t="str">
        <f>B98</f>
        <v>9.22</v>
      </c>
      <c r="G98" s="527" t="s">
        <v>1508</v>
      </c>
      <c r="H98" s="638" t="s">
        <v>1509</v>
      </c>
      <c r="I98" s="634" t="s">
        <v>251</v>
      </c>
      <c r="J98" s="634" t="s">
        <v>251</v>
      </c>
      <c r="K98" s="634" t="s">
        <v>251</v>
      </c>
      <c r="L98" s="634" t="s">
        <v>251</v>
      </c>
      <c r="M98" s="634" t="s">
        <v>251</v>
      </c>
      <c r="N98" s="634" t="s">
        <v>251</v>
      </c>
      <c r="O98" s="634" t="s">
        <v>251</v>
      </c>
      <c r="P98" s="634" t="s">
        <v>251</v>
      </c>
      <c r="Q98" s="634" t="s">
        <v>251</v>
      </c>
      <c r="R98" s="634" t="s">
        <v>251</v>
      </c>
      <c r="S98" s="634" t="s">
        <v>251</v>
      </c>
      <c r="T98" s="634" t="s">
        <v>251</v>
      </c>
      <c r="U98" s="634" t="s">
        <v>251</v>
      </c>
      <c r="V98" s="634" t="s">
        <v>251</v>
      </c>
      <c r="W98" s="634" t="s">
        <v>251</v>
      </c>
      <c r="X98" s="634" t="s">
        <v>251</v>
      </c>
      <c r="Y98" s="634" t="s">
        <v>251</v>
      </c>
      <c r="Z98" s="634" t="s">
        <v>251</v>
      </c>
      <c r="AA98" s="634" t="s">
        <v>251</v>
      </c>
      <c r="AB98" s="634" t="s">
        <v>251</v>
      </c>
      <c r="AC98" s="634" t="s">
        <v>251</v>
      </c>
      <c r="AD98" s="634" t="s">
        <v>251</v>
      </c>
      <c r="AE98" s="634" t="s">
        <v>251</v>
      </c>
      <c r="AF98" s="634" t="s">
        <v>251</v>
      </c>
      <c r="AG98" s="634" t="s">
        <v>251</v>
      </c>
      <c r="AH98" s="634" t="s">
        <v>251</v>
      </c>
      <c r="AI98" s="634" t="s">
        <v>251</v>
      </c>
      <c r="AJ98" s="634" t="s">
        <v>251</v>
      </c>
      <c r="AK98" s="634" t="s">
        <v>251</v>
      </c>
      <c r="AL98" s="634" t="s">
        <v>251</v>
      </c>
      <c r="AM98" s="634" t="s">
        <v>251</v>
      </c>
      <c r="AN98" s="634" t="s">
        <v>251</v>
      </c>
      <c r="AO98" s="634" t="s">
        <v>251</v>
      </c>
      <c r="AP98" s="634" t="s">
        <v>251</v>
      </c>
      <c r="AQ98" s="634" t="s">
        <v>251</v>
      </c>
      <c r="AR98" s="634" t="s">
        <v>251</v>
      </c>
      <c r="AS98" s="634" t="s">
        <v>251</v>
      </c>
      <c r="AT98" s="634" t="s">
        <v>251</v>
      </c>
      <c r="AU98" s="634" t="s">
        <v>251</v>
      </c>
      <c r="AV98" s="634" t="s">
        <v>251</v>
      </c>
      <c r="AW98" s="634" t="s">
        <v>251</v>
      </c>
      <c r="AX98" s="634" t="s">
        <v>251</v>
      </c>
      <c r="AY98" s="601"/>
      <c r="AZ98" s="442"/>
      <c r="BA98" s="325"/>
      <c r="BB98" s="455"/>
    </row>
    <row r="99" spans="1:54" s="484" customFormat="1" ht="18.75" x14ac:dyDescent="0.15">
      <c r="A99" s="443"/>
      <c r="B99" s="752"/>
      <c r="C99" s="490"/>
      <c r="D99" s="490"/>
      <c r="F99" s="336" t="str">
        <f>B98&amp;".1"</f>
        <v>9.22.1</v>
      </c>
      <c r="G99" s="635" t="s">
        <v>372</v>
      </c>
      <c r="H99" s="336" t="str">
        <f>IF(H98="","x",H98)</f>
        <v>км</v>
      </c>
      <c r="I99" s="528">
        <v>912.68984999999998</v>
      </c>
      <c r="J99" s="528">
        <v>912.68984999999998</v>
      </c>
      <c r="K99" s="528">
        <v>912.68984999999998</v>
      </c>
      <c r="L99" s="528">
        <v>912.68984999999998</v>
      </c>
      <c r="M99" s="528">
        <v>912.68984999999998</v>
      </c>
      <c r="N99" s="528">
        <v>912.68984999999998</v>
      </c>
      <c r="O99" s="528">
        <v>912.68984999999998</v>
      </c>
      <c r="P99" s="528">
        <v>912.68984999999998</v>
      </c>
      <c r="Q99" s="528">
        <v>912.68984999999998</v>
      </c>
      <c r="R99" s="528">
        <v>912.68984999999998</v>
      </c>
      <c r="S99" s="528">
        <v>912.68984999999998</v>
      </c>
      <c r="T99" s="528">
        <v>912.68984999999998</v>
      </c>
      <c r="U99" s="528">
        <v>912.68984999999998</v>
      </c>
      <c r="V99" s="528">
        <v>912.68984999999998</v>
      </c>
      <c r="W99" s="528">
        <v>912.68984999999998</v>
      </c>
      <c r="X99" s="528">
        <v>912.68984999999998</v>
      </c>
      <c r="Y99" s="528">
        <v>912.68984999999998</v>
      </c>
      <c r="Z99" s="528">
        <v>912.68984999999998</v>
      </c>
      <c r="AA99" s="528">
        <v>912.68984999999998</v>
      </c>
      <c r="AB99" s="528">
        <v>912.68984999999998</v>
      </c>
      <c r="AC99" s="528">
        <v>912.68984999999998</v>
      </c>
      <c r="AD99" s="528">
        <v>912.68984999999998</v>
      </c>
      <c r="AE99" s="528">
        <v>912.68984999999998</v>
      </c>
      <c r="AF99" s="528">
        <v>912.68984999999998</v>
      </c>
      <c r="AG99" s="528">
        <v>912.68984999999998</v>
      </c>
      <c r="AH99" s="528">
        <v>912.68984999999998</v>
      </c>
      <c r="AI99" s="528">
        <v>912.68984999999998</v>
      </c>
      <c r="AJ99" s="528">
        <v>912.68984999999998</v>
      </c>
      <c r="AK99" s="528">
        <v>912.68984999999998</v>
      </c>
      <c r="AL99" s="528">
        <v>912.68984999999998</v>
      </c>
      <c r="AM99" s="528">
        <v>912.68984999999998</v>
      </c>
      <c r="AN99" s="528">
        <v>912.68984999999998</v>
      </c>
      <c r="AO99" s="528">
        <v>912.68984999999998</v>
      </c>
      <c r="AP99" s="528">
        <v>912.68984999999998</v>
      </c>
      <c r="AQ99" s="528">
        <v>912.68984999999998</v>
      </c>
      <c r="AR99" s="528">
        <v>912.68984999999998</v>
      </c>
      <c r="AS99" s="528">
        <v>912.68984999999998</v>
      </c>
      <c r="AT99" s="528">
        <v>912.68984999999998</v>
      </c>
      <c r="AU99" s="528">
        <v>912.68984999999998</v>
      </c>
      <c r="AV99" s="528">
        <v>912.68984999999998</v>
      </c>
      <c r="AW99" s="528">
        <v>912.68984999999998</v>
      </c>
      <c r="AX99" s="528">
        <v>912.68984999999998</v>
      </c>
      <c r="AY99" s="601"/>
      <c r="AZ99" s="442"/>
      <c r="BA99" s="325"/>
      <c r="BB99" s="455"/>
    </row>
    <row r="100" spans="1:54" s="484" customFormat="1" ht="18.75" x14ac:dyDescent="0.15">
      <c r="A100" s="443"/>
      <c r="B100" s="752"/>
      <c r="C100" s="490"/>
      <c r="D100" s="490"/>
      <c r="F100" s="336" t="str">
        <f>B98&amp;".2"</f>
        <v>9.22.2</v>
      </c>
      <c r="G100" s="635" t="s">
        <v>374</v>
      </c>
      <c r="H100" s="336" t="str">
        <f>IF(H98="","x",H98)</f>
        <v>км</v>
      </c>
      <c r="I100" s="528">
        <v>836.68</v>
      </c>
      <c r="J100" s="528">
        <v>836.68</v>
      </c>
      <c r="K100" s="528">
        <v>836.68</v>
      </c>
      <c r="L100" s="528">
        <v>836.68</v>
      </c>
      <c r="M100" s="528">
        <v>836.68</v>
      </c>
      <c r="N100" s="528">
        <v>836.68</v>
      </c>
      <c r="O100" s="528">
        <v>836.68</v>
      </c>
      <c r="P100" s="528">
        <v>836.68</v>
      </c>
      <c r="Q100" s="528">
        <v>836.68</v>
      </c>
      <c r="R100" s="528">
        <v>836.68</v>
      </c>
      <c r="S100" s="528">
        <v>836.68</v>
      </c>
      <c r="T100" s="528">
        <v>836.68</v>
      </c>
      <c r="U100" s="528">
        <v>836.68</v>
      </c>
      <c r="V100" s="528">
        <v>836.68</v>
      </c>
      <c r="W100" s="528">
        <v>836.68</v>
      </c>
      <c r="X100" s="528">
        <v>836.68</v>
      </c>
      <c r="Y100" s="528">
        <v>836.68</v>
      </c>
      <c r="Z100" s="528">
        <v>836.68</v>
      </c>
      <c r="AA100" s="528">
        <v>836.68</v>
      </c>
      <c r="AB100" s="528">
        <v>836.68</v>
      </c>
      <c r="AC100" s="528">
        <v>836.68</v>
      </c>
      <c r="AD100" s="528">
        <v>836.68</v>
      </c>
      <c r="AE100" s="528">
        <v>836.68</v>
      </c>
      <c r="AF100" s="528">
        <v>836.68</v>
      </c>
      <c r="AG100" s="528">
        <v>836.68</v>
      </c>
      <c r="AH100" s="528">
        <v>836.68</v>
      </c>
      <c r="AI100" s="528">
        <v>836.68</v>
      </c>
      <c r="AJ100" s="528">
        <v>836.68</v>
      </c>
      <c r="AK100" s="528">
        <v>836.68</v>
      </c>
      <c r="AL100" s="528">
        <v>836.68</v>
      </c>
      <c r="AM100" s="528">
        <v>836.68</v>
      </c>
      <c r="AN100" s="528">
        <v>836.68</v>
      </c>
      <c r="AO100" s="528">
        <v>836.68</v>
      </c>
      <c r="AP100" s="528">
        <v>836.68</v>
      </c>
      <c r="AQ100" s="528">
        <v>836.68</v>
      </c>
      <c r="AR100" s="528">
        <v>836.68</v>
      </c>
      <c r="AS100" s="528">
        <v>836.68</v>
      </c>
      <c r="AT100" s="528">
        <v>836.68</v>
      </c>
      <c r="AU100" s="528">
        <v>836.68</v>
      </c>
      <c r="AV100" s="528">
        <v>836.68</v>
      </c>
      <c r="AW100" s="528">
        <v>836.68</v>
      </c>
      <c r="AX100" s="528">
        <v>836.68</v>
      </c>
      <c r="AY100" s="601"/>
      <c r="AZ100" s="442"/>
      <c r="BA100" s="325"/>
      <c r="BB100" s="455"/>
    </row>
    <row r="101" spans="1:54" s="484" customFormat="1" ht="45" x14ac:dyDescent="0.15">
      <c r="A101" s="443"/>
      <c r="B101" s="752" t="s">
        <v>1510</v>
      </c>
      <c r="C101" s="490"/>
      <c r="D101" s="490"/>
      <c r="E101" s="169" t="s">
        <v>1458</v>
      </c>
      <c r="F101" s="637" t="str">
        <f>B101</f>
        <v>9.23</v>
      </c>
      <c r="G101" s="527" t="s">
        <v>1511</v>
      </c>
      <c r="H101" s="638" t="s">
        <v>1512</v>
      </c>
      <c r="I101" s="634" t="s">
        <v>251</v>
      </c>
      <c r="J101" s="634" t="s">
        <v>251</v>
      </c>
      <c r="K101" s="634" t="s">
        <v>251</v>
      </c>
      <c r="L101" s="634" t="s">
        <v>251</v>
      </c>
      <c r="M101" s="634" t="s">
        <v>251</v>
      </c>
      <c r="N101" s="634" t="s">
        <v>251</v>
      </c>
      <c r="O101" s="634" t="s">
        <v>251</v>
      </c>
      <c r="P101" s="634" t="s">
        <v>251</v>
      </c>
      <c r="Q101" s="634" t="s">
        <v>251</v>
      </c>
      <c r="R101" s="634" t="s">
        <v>251</v>
      </c>
      <c r="S101" s="634" t="s">
        <v>251</v>
      </c>
      <c r="T101" s="634" t="s">
        <v>251</v>
      </c>
      <c r="U101" s="634" t="s">
        <v>251</v>
      </c>
      <c r="V101" s="634" t="s">
        <v>251</v>
      </c>
      <c r="W101" s="634" t="s">
        <v>251</v>
      </c>
      <c r="X101" s="634" t="s">
        <v>251</v>
      </c>
      <c r="Y101" s="634" t="s">
        <v>251</v>
      </c>
      <c r="Z101" s="634" t="s">
        <v>251</v>
      </c>
      <c r="AA101" s="634" t="s">
        <v>251</v>
      </c>
      <c r="AB101" s="634" t="s">
        <v>251</v>
      </c>
      <c r="AC101" s="634" t="s">
        <v>251</v>
      </c>
      <c r="AD101" s="634" t="s">
        <v>251</v>
      </c>
      <c r="AE101" s="634" t="s">
        <v>251</v>
      </c>
      <c r="AF101" s="634" t="s">
        <v>251</v>
      </c>
      <c r="AG101" s="634" t="s">
        <v>251</v>
      </c>
      <c r="AH101" s="634" t="s">
        <v>251</v>
      </c>
      <c r="AI101" s="634" t="s">
        <v>251</v>
      </c>
      <c r="AJ101" s="634" t="s">
        <v>251</v>
      </c>
      <c r="AK101" s="634" t="s">
        <v>251</v>
      </c>
      <c r="AL101" s="634" t="s">
        <v>251</v>
      </c>
      <c r="AM101" s="634" t="s">
        <v>251</v>
      </c>
      <c r="AN101" s="634" t="s">
        <v>251</v>
      </c>
      <c r="AO101" s="634" t="s">
        <v>251</v>
      </c>
      <c r="AP101" s="634" t="s">
        <v>251</v>
      </c>
      <c r="AQ101" s="634" t="s">
        <v>251</v>
      </c>
      <c r="AR101" s="634" t="s">
        <v>251</v>
      </c>
      <c r="AS101" s="634" t="s">
        <v>251</v>
      </c>
      <c r="AT101" s="634" t="s">
        <v>251</v>
      </c>
      <c r="AU101" s="634" t="s">
        <v>251</v>
      </c>
      <c r="AV101" s="634" t="s">
        <v>251</v>
      </c>
      <c r="AW101" s="634" t="s">
        <v>251</v>
      </c>
      <c r="AX101" s="634" t="s">
        <v>251</v>
      </c>
      <c r="AY101" s="601"/>
      <c r="AZ101" s="442"/>
      <c r="BA101" s="325"/>
      <c r="BB101" s="455"/>
    </row>
    <row r="102" spans="1:54" s="484" customFormat="1" ht="18.75" x14ac:dyDescent="0.15">
      <c r="A102" s="443"/>
      <c r="B102" s="752"/>
      <c r="C102" s="490"/>
      <c r="D102" s="490"/>
      <c r="F102" s="336" t="str">
        <f>B101&amp;".1"</f>
        <v>9.23.1</v>
      </c>
      <c r="G102" s="635" t="s">
        <v>372</v>
      </c>
      <c r="H102" s="336" t="str">
        <f>IF(H101="","x",H101)</f>
        <v>кВт*ч/куб.м</v>
      </c>
      <c r="I102" s="528">
        <v>0.25768801489786164</v>
      </c>
      <c r="J102" s="528">
        <v>0.25768801489786164</v>
      </c>
      <c r="K102" s="528">
        <v>0.25768801489786164</v>
      </c>
      <c r="L102" s="528">
        <v>0.25768801489786164</v>
      </c>
      <c r="M102" s="528">
        <v>0.25768801489786164</v>
      </c>
      <c r="N102" s="528">
        <v>0.25768801489786164</v>
      </c>
      <c r="O102" s="528">
        <v>0.25768801489786164</v>
      </c>
      <c r="P102" s="528">
        <v>0.25768801489786164</v>
      </c>
      <c r="Q102" s="528">
        <v>0.25768801489786164</v>
      </c>
      <c r="R102" s="528">
        <v>0.25768801489786164</v>
      </c>
      <c r="S102" s="528">
        <v>0.25768801489786164</v>
      </c>
      <c r="T102" s="528">
        <v>0.25768801489786164</v>
      </c>
      <c r="U102" s="528">
        <v>0.25768801489786164</v>
      </c>
      <c r="V102" s="528">
        <v>0.25768801489786164</v>
      </c>
      <c r="W102" s="528">
        <v>0.25768801489786164</v>
      </c>
      <c r="X102" s="528">
        <v>0.25768801489786164</v>
      </c>
      <c r="Y102" s="528">
        <v>0.25768801489786164</v>
      </c>
      <c r="Z102" s="528">
        <v>0.25768801489786164</v>
      </c>
      <c r="AA102" s="528">
        <v>0.25768801489786164</v>
      </c>
      <c r="AB102" s="528">
        <v>0.25768801489786164</v>
      </c>
      <c r="AC102" s="528">
        <v>0.25768801489786164</v>
      </c>
      <c r="AD102" s="528">
        <v>0.25768801489786164</v>
      </c>
      <c r="AE102" s="528">
        <v>0.25768801489786164</v>
      </c>
      <c r="AF102" s="528">
        <v>0.25768801489786164</v>
      </c>
      <c r="AG102" s="528">
        <v>0.25768801489786164</v>
      </c>
      <c r="AH102" s="528">
        <v>0.25768801489786164</v>
      </c>
      <c r="AI102" s="528">
        <v>0.25768801489786164</v>
      </c>
      <c r="AJ102" s="528">
        <v>0.25768801489786164</v>
      </c>
      <c r="AK102" s="528">
        <v>0.25768801489786164</v>
      </c>
      <c r="AL102" s="528">
        <v>0.25768801489786164</v>
      </c>
      <c r="AM102" s="528">
        <v>0.25768801489786164</v>
      </c>
      <c r="AN102" s="528">
        <v>0.25768801489786164</v>
      </c>
      <c r="AO102" s="528">
        <v>0.25768801489786164</v>
      </c>
      <c r="AP102" s="528">
        <v>0.25768801489786164</v>
      </c>
      <c r="AQ102" s="528">
        <v>0.25768801489786164</v>
      </c>
      <c r="AR102" s="528">
        <v>0.25768801489786164</v>
      </c>
      <c r="AS102" s="528">
        <v>0.25768801489786164</v>
      </c>
      <c r="AT102" s="528">
        <v>0.25768801489786164</v>
      </c>
      <c r="AU102" s="528">
        <v>0.25768801489786164</v>
      </c>
      <c r="AV102" s="528">
        <v>0.25768801489786164</v>
      </c>
      <c r="AW102" s="528">
        <v>0.25768801489786164</v>
      </c>
      <c r="AX102" s="528">
        <v>0.25768801489786164</v>
      </c>
      <c r="AY102" s="601"/>
      <c r="AZ102" s="442"/>
      <c r="BA102" s="325"/>
      <c r="BB102" s="455"/>
    </row>
    <row r="103" spans="1:54" s="484" customFormat="1" ht="18.75" x14ac:dyDescent="0.15">
      <c r="A103" s="443"/>
      <c r="B103" s="752"/>
      <c r="C103" s="490"/>
      <c r="D103" s="490"/>
      <c r="F103" s="336" t="str">
        <f>B101&amp;".2"</f>
        <v>9.23.2</v>
      </c>
      <c r="G103" s="635" t="s">
        <v>374</v>
      </c>
      <c r="H103" s="336" t="str">
        <f>IF(H101="","x",H101)</f>
        <v>кВт*ч/куб.м</v>
      </c>
      <c r="I103" s="528">
        <v>0.31638488121619734</v>
      </c>
      <c r="J103" s="528">
        <v>0.31638488121619734</v>
      </c>
      <c r="K103" s="528">
        <v>0.31638488121619734</v>
      </c>
      <c r="L103" s="528">
        <v>0.31638488121619734</v>
      </c>
      <c r="M103" s="528">
        <v>0.31638488121619734</v>
      </c>
      <c r="N103" s="528">
        <v>0.31638488121619734</v>
      </c>
      <c r="O103" s="528">
        <v>0.31638488121619734</v>
      </c>
      <c r="P103" s="528">
        <v>0.31638488121619734</v>
      </c>
      <c r="Q103" s="528">
        <v>0.31638488121619734</v>
      </c>
      <c r="R103" s="528">
        <v>0.31638488121619734</v>
      </c>
      <c r="S103" s="528">
        <v>0.31638488121619734</v>
      </c>
      <c r="T103" s="528">
        <v>0.31638488121619734</v>
      </c>
      <c r="U103" s="528">
        <v>0.31638488121619734</v>
      </c>
      <c r="V103" s="528">
        <v>0.31638488121619734</v>
      </c>
      <c r="W103" s="528">
        <v>0.31638488121619734</v>
      </c>
      <c r="X103" s="528">
        <v>0.31638488121619734</v>
      </c>
      <c r="Y103" s="528">
        <v>0.31638488121619734</v>
      </c>
      <c r="Z103" s="528">
        <v>0.31638488121619734</v>
      </c>
      <c r="AA103" s="528">
        <v>0.31638488121619734</v>
      </c>
      <c r="AB103" s="528">
        <v>0.31638488121619734</v>
      </c>
      <c r="AC103" s="528">
        <v>0.31638488121619734</v>
      </c>
      <c r="AD103" s="528">
        <v>0.31638488121619734</v>
      </c>
      <c r="AE103" s="528">
        <v>0.31638488121619734</v>
      </c>
      <c r="AF103" s="528">
        <v>0.31638488121619734</v>
      </c>
      <c r="AG103" s="528">
        <v>0.31638488121619734</v>
      </c>
      <c r="AH103" s="528">
        <v>0.31638488121619734</v>
      </c>
      <c r="AI103" s="528">
        <v>0.31638488121619734</v>
      </c>
      <c r="AJ103" s="528">
        <v>0.31638488121619734</v>
      </c>
      <c r="AK103" s="528">
        <v>0.31638488121619734</v>
      </c>
      <c r="AL103" s="528">
        <v>0.31638488121619734</v>
      </c>
      <c r="AM103" s="528">
        <v>0.31638488121619734</v>
      </c>
      <c r="AN103" s="528">
        <v>0.31638488121619734</v>
      </c>
      <c r="AO103" s="528">
        <v>0.31638488121619734</v>
      </c>
      <c r="AP103" s="528">
        <v>0.31638488121619734</v>
      </c>
      <c r="AQ103" s="528">
        <v>0.31638488121619734</v>
      </c>
      <c r="AR103" s="528">
        <v>0.31638488121619734</v>
      </c>
      <c r="AS103" s="528">
        <v>0.31638488121619734</v>
      </c>
      <c r="AT103" s="528">
        <v>0.31638488121619734</v>
      </c>
      <c r="AU103" s="528">
        <v>0.31638488121619734</v>
      </c>
      <c r="AV103" s="528">
        <v>0.31638488121619734</v>
      </c>
      <c r="AW103" s="528">
        <v>0.31638488121619734</v>
      </c>
      <c r="AX103" s="528">
        <v>0.31638488121619734</v>
      </c>
      <c r="AY103" s="601"/>
      <c r="AZ103" s="442"/>
      <c r="BA103" s="325"/>
      <c r="BB103" s="455"/>
    </row>
    <row r="104" spans="1:54" s="484" customFormat="1" ht="33.75" x14ac:dyDescent="0.15">
      <c r="A104" s="443"/>
      <c r="B104" s="752" t="s">
        <v>1513</v>
      </c>
      <c r="C104" s="490"/>
      <c r="D104" s="490"/>
      <c r="E104" s="169" t="s">
        <v>1458</v>
      </c>
      <c r="F104" s="637" t="str">
        <f>B104</f>
        <v>9.24</v>
      </c>
      <c r="G104" s="527" t="s">
        <v>1514</v>
      </c>
      <c r="H104" s="638" t="s">
        <v>1515</v>
      </c>
      <c r="I104" s="634" t="s">
        <v>251</v>
      </c>
      <c r="J104" s="634" t="s">
        <v>251</v>
      </c>
      <c r="K104" s="634" t="s">
        <v>251</v>
      </c>
      <c r="L104" s="634" t="s">
        <v>251</v>
      </c>
      <c r="M104" s="634" t="s">
        <v>251</v>
      </c>
      <c r="N104" s="634" t="s">
        <v>251</v>
      </c>
      <c r="O104" s="634" t="s">
        <v>251</v>
      </c>
      <c r="P104" s="634" t="s">
        <v>251</v>
      </c>
      <c r="Q104" s="634" t="s">
        <v>251</v>
      </c>
      <c r="R104" s="634" t="s">
        <v>251</v>
      </c>
      <c r="S104" s="634" t="s">
        <v>251</v>
      </c>
      <c r="T104" s="634" t="s">
        <v>251</v>
      </c>
      <c r="U104" s="634" t="s">
        <v>251</v>
      </c>
      <c r="V104" s="634" t="s">
        <v>251</v>
      </c>
      <c r="W104" s="634" t="s">
        <v>251</v>
      </c>
      <c r="X104" s="634" t="s">
        <v>251</v>
      </c>
      <c r="Y104" s="634" t="s">
        <v>251</v>
      </c>
      <c r="Z104" s="634" t="s">
        <v>251</v>
      </c>
      <c r="AA104" s="634" t="s">
        <v>251</v>
      </c>
      <c r="AB104" s="634" t="s">
        <v>251</v>
      </c>
      <c r="AC104" s="634" t="s">
        <v>251</v>
      </c>
      <c r="AD104" s="634" t="s">
        <v>251</v>
      </c>
      <c r="AE104" s="634" t="s">
        <v>251</v>
      </c>
      <c r="AF104" s="634" t="s">
        <v>251</v>
      </c>
      <c r="AG104" s="634" t="s">
        <v>251</v>
      </c>
      <c r="AH104" s="634" t="s">
        <v>251</v>
      </c>
      <c r="AI104" s="634" t="s">
        <v>251</v>
      </c>
      <c r="AJ104" s="634" t="s">
        <v>251</v>
      </c>
      <c r="AK104" s="634" t="s">
        <v>251</v>
      </c>
      <c r="AL104" s="634" t="s">
        <v>251</v>
      </c>
      <c r="AM104" s="634" t="s">
        <v>251</v>
      </c>
      <c r="AN104" s="634" t="s">
        <v>251</v>
      </c>
      <c r="AO104" s="634" t="s">
        <v>251</v>
      </c>
      <c r="AP104" s="634" t="s">
        <v>251</v>
      </c>
      <c r="AQ104" s="634" t="s">
        <v>251</v>
      </c>
      <c r="AR104" s="634" t="s">
        <v>251</v>
      </c>
      <c r="AS104" s="634" t="s">
        <v>251</v>
      </c>
      <c r="AT104" s="634" t="s">
        <v>251</v>
      </c>
      <c r="AU104" s="634" t="s">
        <v>251</v>
      </c>
      <c r="AV104" s="634" t="s">
        <v>251</v>
      </c>
      <c r="AW104" s="634" t="s">
        <v>251</v>
      </c>
      <c r="AX104" s="634" t="s">
        <v>251</v>
      </c>
      <c r="AY104" s="601"/>
      <c r="AZ104" s="442"/>
      <c r="BA104" s="325"/>
      <c r="BB104" s="455"/>
    </row>
    <row r="105" spans="1:54" s="484" customFormat="1" ht="18.75" x14ac:dyDescent="0.15">
      <c r="A105" s="443"/>
      <c r="B105" s="752"/>
      <c r="C105" s="490"/>
      <c r="D105" s="490"/>
      <c r="F105" s="336" t="str">
        <f>B104&amp;".1"</f>
        <v>9.24.1</v>
      </c>
      <c r="G105" s="635" t="s">
        <v>372</v>
      </c>
      <c r="H105" s="336" t="str">
        <f>IF(H104="","x",H104)</f>
        <v>т.кВт*ч</v>
      </c>
      <c r="I105" s="528">
        <v>16409.573</v>
      </c>
      <c r="J105" s="528">
        <v>16409.573</v>
      </c>
      <c r="K105" s="528">
        <v>16409.573</v>
      </c>
      <c r="L105" s="528">
        <v>16409.573</v>
      </c>
      <c r="M105" s="528">
        <v>16409.573</v>
      </c>
      <c r="N105" s="528">
        <v>16409.573</v>
      </c>
      <c r="O105" s="528">
        <v>16409.573</v>
      </c>
      <c r="P105" s="528">
        <v>16409.573</v>
      </c>
      <c r="Q105" s="528">
        <v>16409.573</v>
      </c>
      <c r="R105" s="528">
        <v>16409.573</v>
      </c>
      <c r="S105" s="528">
        <v>16409.573</v>
      </c>
      <c r="T105" s="528">
        <v>16409.573</v>
      </c>
      <c r="U105" s="528">
        <v>16409.573</v>
      </c>
      <c r="V105" s="528">
        <v>16409.573</v>
      </c>
      <c r="W105" s="528">
        <v>16409.573</v>
      </c>
      <c r="X105" s="528">
        <v>16409.573</v>
      </c>
      <c r="Y105" s="528">
        <v>16409.573</v>
      </c>
      <c r="Z105" s="528">
        <v>16409.573</v>
      </c>
      <c r="AA105" s="528">
        <v>16409.573</v>
      </c>
      <c r="AB105" s="528">
        <v>16409.573</v>
      </c>
      <c r="AC105" s="528">
        <v>16409.573</v>
      </c>
      <c r="AD105" s="528">
        <v>16409.573</v>
      </c>
      <c r="AE105" s="528">
        <v>16409.573</v>
      </c>
      <c r="AF105" s="528">
        <v>16409.573</v>
      </c>
      <c r="AG105" s="528">
        <v>16409.573</v>
      </c>
      <c r="AH105" s="528">
        <v>16409.573</v>
      </c>
      <c r="AI105" s="528">
        <v>16409.573</v>
      </c>
      <c r="AJ105" s="528">
        <v>16409.573</v>
      </c>
      <c r="AK105" s="528">
        <v>16409.573</v>
      </c>
      <c r="AL105" s="528">
        <v>16409.573</v>
      </c>
      <c r="AM105" s="528">
        <v>16409.573</v>
      </c>
      <c r="AN105" s="528">
        <v>16409.573</v>
      </c>
      <c r="AO105" s="528">
        <v>16409.573</v>
      </c>
      <c r="AP105" s="528">
        <v>16409.573</v>
      </c>
      <c r="AQ105" s="528">
        <v>16409.573</v>
      </c>
      <c r="AR105" s="528">
        <v>16409.573</v>
      </c>
      <c r="AS105" s="528">
        <v>16409.573</v>
      </c>
      <c r="AT105" s="528">
        <v>16409.573</v>
      </c>
      <c r="AU105" s="528">
        <v>16409.573</v>
      </c>
      <c r="AV105" s="528">
        <v>16409.573</v>
      </c>
      <c r="AW105" s="528">
        <v>16409.573</v>
      </c>
      <c r="AX105" s="528">
        <v>16409.573</v>
      </c>
      <c r="AY105" s="601"/>
      <c r="AZ105" s="442"/>
      <c r="BA105" s="325"/>
      <c r="BB105" s="455"/>
    </row>
    <row r="106" spans="1:54" s="484" customFormat="1" ht="18.75" x14ac:dyDescent="0.15">
      <c r="A106" s="443"/>
      <c r="B106" s="752"/>
      <c r="C106" s="490"/>
      <c r="D106" s="490"/>
      <c r="F106" s="336" t="str">
        <f>B104&amp;".2"</f>
        <v>9.24.2</v>
      </c>
      <c r="G106" s="635" t="s">
        <v>374</v>
      </c>
      <c r="H106" s="336" t="str">
        <f>IF(H104="","x",H104)</f>
        <v>т.кВт*ч</v>
      </c>
      <c r="I106" s="528">
        <v>20416</v>
      </c>
      <c r="J106" s="528">
        <v>20416</v>
      </c>
      <c r="K106" s="528">
        <v>20416</v>
      </c>
      <c r="L106" s="528">
        <v>20416</v>
      </c>
      <c r="M106" s="528">
        <v>20416</v>
      </c>
      <c r="N106" s="528">
        <v>20416</v>
      </c>
      <c r="O106" s="528">
        <v>20416</v>
      </c>
      <c r="P106" s="528">
        <v>20416</v>
      </c>
      <c r="Q106" s="528">
        <v>20416</v>
      </c>
      <c r="R106" s="528">
        <v>20416</v>
      </c>
      <c r="S106" s="528">
        <v>20416</v>
      </c>
      <c r="T106" s="528">
        <v>20416</v>
      </c>
      <c r="U106" s="528">
        <v>20416</v>
      </c>
      <c r="V106" s="528">
        <v>20416</v>
      </c>
      <c r="W106" s="528">
        <v>20416</v>
      </c>
      <c r="X106" s="528">
        <v>20416</v>
      </c>
      <c r="Y106" s="528">
        <v>20416</v>
      </c>
      <c r="Z106" s="528">
        <v>20416</v>
      </c>
      <c r="AA106" s="528">
        <v>20416</v>
      </c>
      <c r="AB106" s="528">
        <v>20416</v>
      </c>
      <c r="AC106" s="528">
        <v>20416</v>
      </c>
      <c r="AD106" s="528">
        <v>20416</v>
      </c>
      <c r="AE106" s="528">
        <v>20416</v>
      </c>
      <c r="AF106" s="528">
        <v>20416</v>
      </c>
      <c r="AG106" s="528">
        <v>20416</v>
      </c>
      <c r="AH106" s="528">
        <v>20416</v>
      </c>
      <c r="AI106" s="528">
        <v>20416</v>
      </c>
      <c r="AJ106" s="528">
        <v>20416</v>
      </c>
      <c r="AK106" s="528">
        <v>20416</v>
      </c>
      <c r="AL106" s="528">
        <v>20416</v>
      </c>
      <c r="AM106" s="528">
        <v>20416</v>
      </c>
      <c r="AN106" s="528">
        <v>20416</v>
      </c>
      <c r="AO106" s="528">
        <v>20416</v>
      </c>
      <c r="AP106" s="528">
        <v>20416</v>
      </c>
      <c r="AQ106" s="528">
        <v>20416</v>
      </c>
      <c r="AR106" s="528">
        <v>20416</v>
      </c>
      <c r="AS106" s="528">
        <v>20416</v>
      </c>
      <c r="AT106" s="528">
        <v>20416</v>
      </c>
      <c r="AU106" s="528">
        <v>20416</v>
      </c>
      <c r="AV106" s="528">
        <v>20416</v>
      </c>
      <c r="AW106" s="528">
        <v>20416</v>
      </c>
      <c r="AX106" s="528">
        <v>20416</v>
      </c>
      <c r="AY106" s="601"/>
      <c r="AZ106" s="442"/>
      <c r="BA106" s="325"/>
      <c r="BB106" s="455"/>
    </row>
    <row r="107" spans="1:54" s="484" customFormat="1" ht="18.75" x14ac:dyDescent="0.15">
      <c r="A107" s="443"/>
      <c r="B107" s="752" t="s">
        <v>1516</v>
      </c>
      <c r="C107" s="490"/>
      <c r="D107" s="490"/>
      <c r="E107" s="169" t="s">
        <v>1458</v>
      </c>
      <c r="F107" s="637" t="str">
        <f>B107</f>
        <v>9.25</v>
      </c>
      <c r="G107" s="527" t="s">
        <v>1517</v>
      </c>
      <c r="H107" s="638" t="s">
        <v>1518</v>
      </c>
      <c r="I107" s="634" t="s">
        <v>251</v>
      </c>
      <c r="J107" s="634" t="s">
        <v>251</v>
      </c>
      <c r="K107" s="634" t="s">
        <v>251</v>
      </c>
      <c r="L107" s="634" t="s">
        <v>251</v>
      </c>
      <c r="M107" s="634" t="s">
        <v>251</v>
      </c>
      <c r="N107" s="634" t="s">
        <v>251</v>
      </c>
      <c r="O107" s="634" t="s">
        <v>251</v>
      </c>
      <c r="P107" s="634" t="s">
        <v>251</v>
      </c>
      <c r="Q107" s="634" t="s">
        <v>251</v>
      </c>
      <c r="R107" s="634" t="s">
        <v>251</v>
      </c>
      <c r="S107" s="634" t="s">
        <v>251</v>
      </c>
      <c r="T107" s="634" t="s">
        <v>251</v>
      </c>
      <c r="U107" s="634" t="s">
        <v>251</v>
      </c>
      <c r="V107" s="634" t="s">
        <v>251</v>
      </c>
      <c r="W107" s="634" t="s">
        <v>251</v>
      </c>
      <c r="X107" s="634" t="s">
        <v>251</v>
      </c>
      <c r="Y107" s="634" t="s">
        <v>251</v>
      </c>
      <c r="Z107" s="634" t="s">
        <v>251</v>
      </c>
      <c r="AA107" s="634" t="s">
        <v>251</v>
      </c>
      <c r="AB107" s="634" t="s">
        <v>251</v>
      </c>
      <c r="AC107" s="634" t="s">
        <v>251</v>
      </c>
      <c r="AD107" s="634" t="s">
        <v>251</v>
      </c>
      <c r="AE107" s="634" t="s">
        <v>251</v>
      </c>
      <c r="AF107" s="634" t="s">
        <v>251</v>
      </c>
      <c r="AG107" s="634" t="s">
        <v>251</v>
      </c>
      <c r="AH107" s="634" t="s">
        <v>251</v>
      </c>
      <c r="AI107" s="634" t="s">
        <v>251</v>
      </c>
      <c r="AJ107" s="634" t="s">
        <v>251</v>
      </c>
      <c r="AK107" s="634" t="s">
        <v>251</v>
      </c>
      <c r="AL107" s="634" t="s">
        <v>251</v>
      </c>
      <c r="AM107" s="634" t="s">
        <v>251</v>
      </c>
      <c r="AN107" s="634" t="s">
        <v>251</v>
      </c>
      <c r="AO107" s="634" t="s">
        <v>251</v>
      </c>
      <c r="AP107" s="634" t="s">
        <v>251</v>
      </c>
      <c r="AQ107" s="634" t="s">
        <v>251</v>
      </c>
      <c r="AR107" s="634" t="s">
        <v>251</v>
      </c>
      <c r="AS107" s="634" t="s">
        <v>251</v>
      </c>
      <c r="AT107" s="634" t="s">
        <v>251</v>
      </c>
      <c r="AU107" s="634" t="s">
        <v>251</v>
      </c>
      <c r="AV107" s="634" t="s">
        <v>251</v>
      </c>
      <c r="AW107" s="634" t="s">
        <v>251</v>
      </c>
      <c r="AX107" s="634" t="s">
        <v>251</v>
      </c>
      <c r="AY107" s="601"/>
      <c r="AZ107" s="442"/>
      <c r="BA107" s="325"/>
      <c r="BB107" s="455"/>
    </row>
    <row r="108" spans="1:54" s="484" customFormat="1" ht="18.75" x14ac:dyDescent="0.15">
      <c r="A108" s="443"/>
      <c r="B108" s="752"/>
      <c r="C108" s="490"/>
      <c r="D108" s="490"/>
      <c r="F108" s="336" t="str">
        <f>B107&amp;".1"</f>
        <v>9.25.1</v>
      </c>
      <c r="G108" s="635" t="s">
        <v>372</v>
      </c>
      <c r="H108" s="336" t="str">
        <f>IF(H107="","x",H107)</f>
        <v>т.куб.м</v>
      </c>
      <c r="I108" s="528">
        <v>63680.000820000001</v>
      </c>
      <c r="J108" s="528">
        <v>63680.000820000001</v>
      </c>
      <c r="K108" s="528">
        <v>63680.000820000001</v>
      </c>
      <c r="L108" s="528">
        <v>63680.000820000001</v>
      </c>
      <c r="M108" s="528">
        <v>63680.000820000001</v>
      </c>
      <c r="N108" s="528">
        <v>63680.000820000001</v>
      </c>
      <c r="O108" s="528">
        <v>63680.000820000001</v>
      </c>
      <c r="P108" s="528">
        <v>63680.000820000001</v>
      </c>
      <c r="Q108" s="528">
        <v>63680.000820000001</v>
      </c>
      <c r="R108" s="528">
        <v>63680.000820000001</v>
      </c>
      <c r="S108" s="528">
        <v>63680.000820000001</v>
      </c>
      <c r="T108" s="528">
        <v>63680.000820000001</v>
      </c>
      <c r="U108" s="528">
        <v>63680.000820000001</v>
      </c>
      <c r="V108" s="528">
        <v>63680.000820000001</v>
      </c>
      <c r="W108" s="528">
        <v>63680.000820000001</v>
      </c>
      <c r="X108" s="528">
        <v>63680.000820000001</v>
      </c>
      <c r="Y108" s="528">
        <v>63680.000820000001</v>
      </c>
      <c r="Z108" s="528">
        <v>63680.000820000001</v>
      </c>
      <c r="AA108" s="528">
        <v>63680.000820000001</v>
      </c>
      <c r="AB108" s="528">
        <v>63680.000820000001</v>
      </c>
      <c r="AC108" s="528">
        <v>63680.000820000001</v>
      </c>
      <c r="AD108" s="528">
        <v>63680.000820000001</v>
      </c>
      <c r="AE108" s="528">
        <v>63680.000820000001</v>
      </c>
      <c r="AF108" s="528">
        <v>63680.000820000001</v>
      </c>
      <c r="AG108" s="528">
        <v>63680.000820000001</v>
      </c>
      <c r="AH108" s="528">
        <v>63680.000820000001</v>
      </c>
      <c r="AI108" s="528">
        <v>63680.000820000001</v>
      </c>
      <c r="AJ108" s="528">
        <v>63680.000820000001</v>
      </c>
      <c r="AK108" s="528">
        <v>63680.000820000001</v>
      </c>
      <c r="AL108" s="528">
        <v>63680.000820000001</v>
      </c>
      <c r="AM108" s="528">
        <v>63680.000820000001</v>
      </c>
      <c r="AN108" s="528">
        <v>63680.000820000001</v>
      </c>
      <c r="AO108" s="528">
        <v>63680.000820000001</v>
      </c>
      <c r="AP108" s="528">
        <v>63680.000820000001</v>
      </c>
      <c r="AQ108" s="528">
        <v>63680.000820000001</v>
      </c>
      <c r="AR108" s="528">
        <v>63680.000820000001</v>
      </c>
      <c r="AS108" s="528">
        <v>63680.000820000001</v>
      </c>
      <c r="AT108" s="528">
        <v>63680.000820000001</v>
      </c>
      <c r="AU108" s="528">
        <v>63680.000820000001</v>
      </c>
      <c r="AV108" s="528">
        <v>63680.000820000001</v>
      </c>
      <c r="AW108" s="528">
        <v>63680.000820000001</v>
      </c>
      <c r="AX108" s="528">
        <v>63680.000820000001</v>
      </c>
      <c r="AY108" s="601"/>
      <c r="AZ108" s="442"/>
      <c r="BA108" s="325"/>
      <c r="BB108" s="455"/>
    </row>
    <row r="109" spans="1:54" s="484" customFormat="1" ht="18.75" x14ac:dyDescent="0.15">
      <c r="A109" s="443"/>
      <c r="B109" s="752"/>
      <c r="C109" s="490"/>
      <c r="D109" s="490"/>
      <c r="F109" s="336" t="str">
        <f>B107&amp;".2"</f>
        <v>9.25.2</v>
      </c>
      <c r="G109" s="635" t="s">
        <v>374</v>
      </c>
      <c r="H109" s="336" t="str">
        <f>IF(H107="","x",H107)</f>
        <v>т.куб.м</v>
      </c>
      <c r="I109" s="528">
        <v>64529</v>
      </c>
      <c r="J109" s="528">
        <v>64529</v>
      </c>
      <c r="K109" s="528">
        <v>64529</v>
      </c>
      <c r="L109" s="528">
        <v>64529</v>
      </c>
      <c r="M109" s="528">
        <v>64529</v>
      </c>
      <c r="N109" s="528">
        <v>64529</v>
      </c>
      <c r="O109" s="528">
        <v>64529</v>
      </c>
      <c r="P109" s="528">
        <v>64529</v>
      </c>
      <c r="Q109" s="528">
        <v>64529</v>
      </c>
      <c r="R109" s="528">
        <v>64529</v>
      </c>
      <c r="S109" s="528">
        <v>64529</v>
      </c>
      <c r="T109" s="528">
        <v>64529</v>
      </c>
      <c r="U109" s="528">
        <v>64529</v>
      </c>
      <c r="V109" s="528">
        <v>64529</v>
      </c>
      <c r="W109" s="528">
        <v>64529</v>
      </c>
      <c r="X109" s="528">
        <v>64529</v>
      </c>
      <c r="Y109" s="528">
        <v>64529</v>
      </c>
      <c r="Z109" s="528">
        <v>64529</v>
      </c>
      <c r="AA109" s="528">
        <v>64529</v>
      </c>
      <c r="AB109" s="528">
        <v>64529</v>
      </c>
      <c r="AC109" s="528">
        <v>64529</v>
      </c>
      <c r="AD109" s="528">
        <v>64529</v>
      </c>
      <c r="AE109" s="528">
        <v>64529</v>
      </c>
      <c r="AF109" s="528">
        <v>64529</v>
      </c>
      <c r="AG109" s="528">
        <v>64529</v>
      </c>
      <c r="AH109" s="528">
        <v>64529</v>
      </c>
      <c r="AI109" s="528">
        <v>64529</v>
      </c>
      <c r="AJ109" s="528">
        <v>64529</v>
      </c>
      <c r="AK109" s="528">
        <v>64529</v>
      </c>
      <c r="AL109" s="528">
        <v>64529</v>
      </c>
      <c r="AM109" s="528">
        <v>64529</v>
      </c>
      <c r="AN109" s="528">
        <v>64529</v>
      </c>
      <c r="AO109" s="528">
        <v>64529</v>
      </c>
      <c r="AP109" s="528">
        <v>64529</v>
      </c>
      <c r="AQ109" s="528">
        <v>64529</v>
      </c>
      <c r="AR109" s="528">
        <v>64529</v>
      </c>
      <c r="AS109" s="528">
        <v>64529</v>
      </c>
      <c r="AT109" s="528">
        <v>64529</v>
      </c>
      <c r="AU109" s="528">
        <v>64529</v>
      </c>
      <c r="AV109" s="528">
        <v>64529</v>
      </c>
      <c r="AW109" s="528">
        <v>64529</v>
      </c>
      <c r="AX109" s="528">
        <v>64529</v>
      </c>
      <c r="AY109" s="601"/>
      <c r="AZ109" s="442"/>
      <c r="BA109" s="325"/>
      <c r="BB109" s="455"/>
    </row>
    <row r="110" spans="1:54" s="484" customFormat="1" ht="45" x14ac:dyDescent="0.15">
      <c r="A110" s="443"/>
      <c r="B110" s="752" t="s">
        <v>1519</v>
      </c>
      <c r="C110" s="490"/>
      <c r="D110" s="490"/>
      <c r="E110" s="169" t="s">
        <v>1458</v>
      </c>
      <c r="F110" s="637" t="str">
        <f>B110</f>
        <v>9.26</v>
      </c>
      <c r="G110" s="527" t="s">
        <v>1520</v>
      </c>
      <c r="H110" s="638" t="s">
        <v>1512</v>
      </c>
      <c r="I110" s="634" t="s">
        <v>251</v>
      </c>
      <c r="J110" s="634" t="s">
        <v>251</v>
      </c>
      <c r="K110" s="634" t="s">
        <v>251</v>
      </c>
      <c r="L110" s="634" t="s">
        <v>251</v>
      </c>
      <c r="M110" s="634" t="s">
        <v>251</v>
      </c>
      <c r="N110" s="634" t="s">
        <v>251</v>
      </c>
      <c r="O110" s="634" t="s">
        <v>251</v>
      </c>
      <c r="P110" s="634" t="s">
        <v>251</v>
      </c>
      <c r="Q110" s="634" t="s">
        <v>251</v>
      </c>
      <c r="R110" s="634" t="s">
        <v>251</v>
      </c>
      <c r="S110" s="634" t="s">
        <v>251</v>
      </c>
      <c r="T110" s="634" t="s">
        <v>251</v>
      </c>
      <c r="U110" s="634" t="s">
        <v>251</v>
      </c>
      <c r="V110" s="634" t="s">
        <v>251</v>
      </c>
      <c r="W110" s="634" t="s">
        <v>251</v>
      </c>
      <c r="X110" s="634" t="s">
        <v>251</v>
      </c>
      <c r="Y110" s="634" t="s">
        <v>251</v>
      </c>
      <c r="Z110" s="634" t="s">
        <v>251</v>
      </c>
      <c r="AA110" s="634" t="s">
        <v>251</v>
      </c>
      <c r="AB110" s="634" t="s">
        <v>251</v>
      </c>
      <c r="AC110" s="634" t="s">
        <v>251</v>
      </c>
      <c r="AD110" s="634" t="s">
        <v>251</v>
      </c>
      <c r="AE110" s="634" t="s">
        <v>251</v>
      </c>
      <c r="AF110" s="634" t="s">
        <v>251</v>
      </c>
      <c r="AG110" s="634" t="s">
        <v>251</v>
      </c>
      <c r="AH110" s="634" t="s">
        <v>251</v>
      </c>
      <c r="AI110" s="634" t="s">
        <v>251</v>
      </c>
      <c r="AJ110" s="634" t="s">
        <v>251</v>
      </c>
      <c r="AK110" s="634" t="s">
        <v>251</v>
      </c>
      <c r="AL110" s="634" t="s">
        <v>251</v>
      </c>
      <c r="AM110" s="634" t="s">
        <v>251</v>
      </c>
      <c r="AN110" s="634" t="s">
        <v>251</v>
      </c>
      <c r="AO110" s="634" t="s">
        <v>251</v>
      </c>
      <c r="AP110" s="634" t="s">
        <v>251</v>
      </c>
      <c r="AQ110" s="634" t="s">
        <v>251</v>
      </c>
      <c r="AR110" s="634" t="s">
        <v>251</v>
      </c>
      <c r="AS110" s="634" t="s">
        <v>251</v>
      </c>
      <c r="AT110" s="634" t="s">
        <v>251</v>
      </c>
      <c r="AU110" s="634" t="s">
        <v>251</v>
      </c>
      <c r="AV110" s="634" t="s">
        <v>251</v>
      </c>
      <c r="AW110" s="634" t="s">
        <v>251</v>
      </c>
      <c r="AX110" s="634" t="s">
        <v>251</v>
      </c>
      <c r="AY110" s="601"/>
      <c r="AZ110" s="442"/>
      <c r="BA110" s="325"/>
      <c r="BB110" s="455"/>
    </row>
    <row r="111" spans="1:54" s="484" customFormat="1" ht="18.75" x14ac:dyDescent="0.15">
      <c r="A111" s="443"/>
      <c r="B111" s="752"/>
      <c r="C111" s="490"/>
      <c r="D111" s="490"/>
      <c r="F111" s="336" t="str">
        <f>B110&amp;".1"</f>
        <v>9.26.1</v>
      </c>
      <c r="G111" s="635" t="s">
        <v>372</v>
      </c>
      <c r="H111" s="336" t="str">
        <f>IF(H110="","x",H110)</f>
        <v>кВт*ч/куб.м</v>
      </c>
      <c r="I111" s="528">
        <v>0.18912992119524913</v>
      </c>
      <c r="J111" s="528">
        <v>0.18912992119524913</v>
      </c>
      <c r="K111" s="528">
        <v>0.18912992119524913</v>
      </c>
      <c r="L111" s="528">
        <v>0.18912992119524913</v>
      </c>
      <c r="M111" s="528">
        <v>0.18912992119524913</v>
      </c>
      <c r="N111" s="528">
        <v>0.18912992119524913</v>
      </c>
      <c r="O111" s="528">
        <v>0.18912992119524913</v>
      </c>
      <c r="P111" s="528">
        <v>0.18912992119524913</v>
      </c>
      <c r="Q111" s="528">
        <v>0.18912992119524913</v>
      </c>
      <c r="R111" s="528">
        <v>0.18912992119524913</v>
      </c>
      <c r="S111" s="528">
        <v>0.18912992119524913</v>
      </c>
      <c r="T111" s="528">
        <v>0.18912992119524913</v>
      </c>
      <c r="U111" s="528">
        <v>0.18912992119524913</v>
      </c>
      <c r="V111" s="528">
        <v>0.18912992119524913</v>
      </c>
      <c r="W111" s="528">
        <v>0.18912992119524913</v>
      </c>
      <c r="X111" s="528">
        <v>0.18912992119524913</v>
      </c>
      <c r="Y111" s="528">
        <v>0.18912992119524913</v>
      </c>
      <c r="Z111" s="528">
        <v>0.18912992119524913</v>
      </c>
      <c r="AA111" s="528">
        <v>0.18912992119524913</v>
      </c>
      <c r="AB111" s="528">
        <v>0.18912992119524913</v>
      </c>
      <c r="AC111" s="528">
        <v>0.18912992119524913</v>
      </c>
      <c r="AD111" s="528">
        <v>0.18912992119524913</v>
      </c>
      <c r="AE111" s="528">
        <v>0.18912992119524913</v>
      </c>
      <c r="AF111" s="528">
        <v>0.18912992119524913</v>
      </c>
      <c r="AG111" s="528">
        <v>0.18912992119524913</v>
      </c>
      <c r="AH111" s="528">
        <v>0.18912992119524913</v>
      </c>
      <c r="AI111" s="528">
        <v>0.18912992119524913</v>
      </c>
      <c r="AJ111" s="528">
        <v>0.18912992119524913</v>
      </c>
      <c r="AK111" s="528">
        <v>0.18912992119524913</v>
      </c>
      <c r="AL111" s="528">
        <v>0.18912992119524913</v>
      </c>
      <c r="AM111" s="528">
        <v>0.18912992119524913</v>
      </c>
      <c r="AN111" s="528">
        <v>0.18912992119524913</v>
      </c>
      <c r="AO111" s="528">
        <v>0.18912992119524913</v>
      </c>
      <c r="AP111" s="528">
        <v>0.18912992119524913</v>
      </c>
      <c r="AQ111" s="528">
        <v>0.18912992119524913</v>
      </c>
      <c r="AR111" s="528">
        <v>0.18912992119524913</v>
      </c>
      <c r="AS111" s="528">
        <v>0.18912992119524913</v>
      </c>
      <c r="AT111" s="528">
        <v>0.18912992119524913</v>
      </c>
      <c r="AU111" s="528">
        <v>0.18912992119524913</v>
      </c>
      <c r="AV111" s="528">
        <v>0.18912992119524913</v>
      </c>
      <c r="AW111" s="528">
        <v>0.18912992119524913</v>
      </c>
      <c r="AX111" s="528">
        <v>0.18912992119524913</v>
      </c>
      <c r="AY111" s="601"/>
      <c r="AZ111" s="442"/>
      <c r="BA111" s="325"/>
      <c r="BB111" s="455"/>
    </row>
    <row r="112" spans="1:54" s="484" customFormat="1" ht="18.75" x14ac:dyDescent="0.15">
      <c r="A112" s="443"/>
      <c r="B112" s="752"/>
      <c r="C112" s="490"/>
      <c r="D112" s="490"/>
      <c r="F112" s="336" t="str">
        <f>B110&amp;".2"</f>
        <v>9.26.2</v>
      </c>
      <c r="G112" s="635" t="s">
        <v>374</v>
      </c>
      <c r="H112" s="336" t="str">
        <f>IF(H110="","x",H110)</f>
        <v>кВт*ч/куб.м</v>
      </c>
      <c r="I112" s="528">
        <v>0.21907979358118054</v>
      </c>
      <c r="J112" s="528">
        <v>0.21907979358118054</v>
      </c>
      <c r="K112" s="528">
        <v>0.21907979358118054</v>
      </c>
      <c r="L112" s="528">
        <v>0.21907979358118054</v>
      </c>
      <c r="M112" s="528">
        <v>0.21907979358118054</v>
      </c>
      <c r="N112" s="528">
        <v>0.21907979358118054</v>
      </c>
      <c r="O112" s="528">
        <v>0.21907979358118054</v>
      </c>
      <c r="P112" s="528">
        <v>0.21907979358118054</v>
      </c>
      <c r="Q112" s="528">
        <v>0.21907979358118054</v>
      </c>
      <c r="R112" s="528">
        <v>0.21907979358118054</v>
      </c>
      <c r="S112" s="528">
        <v>0.21907979358118054</v>
      </c>
      <c r="T112" s="528">
        <v>0.21907979358118054</v>
      </c>
      <c r="U112" s="528">
        <v>0.21907979358118054</v>
      </c>
      <c r="V112" s="528">
        <v>0.21907979358118054</v>
      </c>
      <c r="W112" s="528">
        <v>0.21907979358118054</v>
      </c>
      <c r="X112" s="528">
        <v>0.21907979358118054</v>
      </c>
      <c r="Y112" s="528">
        <v>0.21907979358118054</v>
      </c>
      <c r="Z112" s="528">
        <v>0.21907979358118054</v>
      </c>
      <c r="AA112" s="528">
        <v>0.21907979358118054</v>
      </c>
      <c r="AB112" s="528">
        <v>0.21907979358118054</v>
      </c>
      <c r="AC112" s="528">
        <v>0.21907979358118054</v>
      </c>
      <c r="AD112" s="528">
        <v>0.21907979358118054</v>
      </c>
      <c r="AE112" s="528">
        <v>0.21907979358118054</v>
      </c>
      <c r="AF112" s="528">
        <v>0.21907979358118054</v>
      </c>
      <c r="AG112" s="528">
        <v>0.21907979358118054</v>
      </c>
      <c r="AH112" s="528">
        <v>0.21907979358118054</v>
      </c>
      <c r="AI112" s="528">
        <v>0.21907979358118054</v>
      </c>
      <c r="AJ112" s="528">
        <v>0.21907979358118054</v>
      </c>
      <c r="AK112" s="528">
        <v>0.21907979358118054</v>
      </c>
      <c r="AL112" s="528">
        <v>0.21907979358118054</v>
      </c>
      <c r="AM112" s="528">
        <v>0.21907979358118054</v>
      </c>
      <c r="AN112" s="528">
        <v>0.21907979358118054</v>
      </c>
      <c r="AO112" s="528">
        <v>0.21907979358118054</v>
      </c>
      <c r="AP112" s="528">
        <v>0.21907979358118054</v>
      </c>
      <c r="AQ112" s="528">
        <v>0.21907979358118054</v>
      </c>
      <c r="AR112" s="528">
        <v>0.21907979358118054</v>
      </c>
      <c r="AS112" s="528">
        <v>0.21907979358118054</v>
      </c>
      <c r="AT112" s="528">
        <v>0.21907979358118054</v>
      </c>
      <c r="AU112" s="528">
        <v>0.21907979358118054</v>
      </c>
      <c r="AV112" s="528">
        <v>0.21907979358118054</v>
      </c>
      <c r="AW112" s="528">
        <v>0.21907979358118054</v>
      </c>
      <c r="AX112" s="528">
        <v>0.21907979358118054</v>
      </c>
      <c r="AY112" s="601"/>
      <c r="AZ112" s="442"/>
      <c r="BA112" s="325"/>
      <c r="BB112" s="455"/>
    </row>
    <row r="113" spans="1:54" s="484" customFormat="1" ht="33.75" x14ac:dyDescent="0.15">
      <c r="A113" s="443"/>
      <c r="B113" s="752" t="s">
        <v>1521</v>
      </c>
      <c r="C113" s="490"/>
      <c r="D113" s="490"/>
      <c r="E113" s="169" t="s">
        <v>1458</v>
      </c>
      <c r="F113" s="637" t="str">
        <f>B113</f>
        <v>9.27</v>
      </c>
      <c r="G113" s="527" t="s">
        <v>1522</v>
      </c>
      <c r="H113" s="638" t="s">
        <v>1515</v>
      </c>
      <c r="I113" s="634" t="s">
        <v>251</v>
      </c>
      <c r="J113" s="634" t="s">
        <v>251</v>
      </c>
      <c r="K113" s="634" t="s">
        <v>251</v>
      </c>
      <c r="L113" s="634" t="s">
        <v>251</v>
      </c>
      <c r="M113" s="634" t="s">
        <v>251</v>
      </c>
      <c r="N113" s="634" t="s">
        <v>251</v>
      </c>
      <c r="O113" s="634" t="s">
        <v>251</v>
      </c>
      <c r="P113" s="634" t="s">
        <v>251</v>
      </c>
      <c r="Q113" s="634" t="s">
        <v>251</v>
      </c>
      <c r="R113" s="634" t="s">
        <v>251</v>
      </c>
      <c r="S113" s="634" t="s">
        <v>251</v>
      </c>
      <c r="T113" s="634" t="s">
        <v>251</v>
      </c>
      <c r="U113" s="634" t="s">
        <v>251</v>
      </c>
      <c r="V113" s="634" t="s">
        <v>251</v>
      </c>
      <c r="W113" s="634" t="s">
        <v>251</v>
      </c>
      <c r="X113" s="634" t="s">
        <v>251</v>
      </c>
      <c r="Y113" s="634" t="s">
        <v>251</v>
      </c>
      <c r="Z113" s="634" t="s">
        <v>251</v>
      </c>
      <c r="AA113" s="634" t="s">
        <v>251</v>
      </c>
      <c r="AB113" s="634" t="s">
        <v>251</v>
      </c>
      <c r="AC113" s="634" t="s">
        <v>251</v>
      </c>
      <c r="AD113" s="634" t="s">
        <v>251</v>
      </c>
      <c r="AE113" s="634" t="s">
        <v>251</v>
      </c>
      <c r="AF113" s="634" t="s">
        <v>251</v>
      </c>
      <c r="AG113" s="634" t="s">
        <v>251</v>
      </c>
      <c r="AH113" s="634" t="s">
        <v>251</v>
      </c>
      <c r="AI113" s="634" t="s">
        <v>251</v>
      </c>
      <c r="AJ113" s="634" t="s">
        <v>251</v>
      </c>
      <c r="AK113" s="634" t="s">
        <v>251</v>
      </c>
      <c r="AL113" s="634" t="s">
        <v>251</v>
      </c>
      <c r="AM113" s="634" t="s">
        <v>251</v>
      </c>
      <c r="AN113" s="634" t="s">
        <v>251</v>
      </c>
      <c r="AO113" s="634" t="s">
        <v>251</v>
      </c>
      <c r="AP113" s="634" t="s">
        <v>251</v>
      </c>
      <c r="AQ113" s="634" t="s">
        <v>251</v>
      </c>
      <c r="AR113" s="634" t="s">
        <v>251</v>
      </c>
      <c r="AS113" s="634" t="s">
        <v>251</v>
      </c>
      <c r="AT113" s="634" t="s">
        <v>251</v>
      </c>
      <c r="AU113" s="634" t="s">
        <v>251</v>
      </c>
      <c r="AV113" s="634" t="s">
        <v>251</v>
      </c>
      <c r="AW113" s="634" t="s">
        <v>251</v>
      </c>
      <c r="AX113" s="634" t="s">
        <v>251</v>
      </c>
      <c r="AY113" s="601"/>
      <c r="AZ113" s="442"/>
      <c r="BA113" s="325"/>
      <c r="BB113" s="455"/>
    </row>
    <row r="114" spans="1:54" s="484" customFormat="1" ht="18.75" x14ac:dyDescent="0.15">
      <c r="A114" s="443"/>
      <c r="B114" s="752"/>
      <c r="C114" s="490"/>
      <c r="D114" s="490"/>
      <c r="F114" s="336" t="str">
        <f>B113&amp;".1"</f>
        <v>9.27.1</v>
      </c>
      <c r="G114" s="635" t="s">
        <v>372</v>
      </c>
      <c r="H114" s="336" t="str">
        <f>IF(H113="","x",H113)</f>
        <v>т.кВт*ч</v>
      </c>
      <c r="I114" s="528">
        <v>12043.7935368</v>
      </c>
      <c r="J114" s="528">
        <v>12043.7935368</v>
      </c>
      <c r="K114" s="528">
        <v>12043.7935368</v>
      </c>
      <c r="L114" s="528">
        <v>12043.7935368</v>
      </c>
      <c r="M114" s="528">
        <v>12043.7935368</v>
      </c>
      <c r="N114" s="528">
        <v>12043.7935368</v>
      </c>
      <c r="O114" s="528">
        <v>12043.7935368</v>
      </c>
      <c r="P114" s="528">
        <v>12043.7935368</v>
      </c>
      <c r="Q114" s="528">
        <v>12043.7935368</v>
      </c>
      <c r="R114" s="528">
        <v>12043.7935368</v>
      </c>
      <c r="S114" s="528">
        <v>12043.7935368</v>
      </c>
      <c r="T114" s="528">
        <v>12043.7935368</v>
      </c>
      <c r="U114" s="528">
        <v>12043.7935368</v>
      </c>
      <c r="V114" s="528">
        <v>12043.7935368</v>
      </c>
      <c r="W114" s="528">
        <v>12043.7935368</v>
      </c>
      <c r="X114" s="528">
        <v>12043.7935368</v>
      </c>
      <c r="Y114" s="528">
        <v>12043.7935368</v>
      </c>
      <c r="Z114" s="528">
        <v>12043.7935368</v>
      </c>
      <c r="AA114" s="528">
        <v>12043.7935368</v>
      </c>
      <c r="AB114" s="528">
        <v>12043.7935368</v>
      </c>
      <c r="AC114" s="528">
        <v>12043.7935368</v>
      </c>
      <c r="AD114" s="528">
        <v>12043.7935368</v>
      </c>
      <c r="AE114" s="528">
        <v>12043.7935368</v>
      </c>
      <c r="AF114" s="528">
        <v>12043.7935368</v>
      </c>
      <c r="AG114" s="528">
        <v>12043.7935368</v>
      </c>
      <c r="AH114" s="528">
        <v>12043.7935368</v>
      </c>
      <c r="AI114" s="528">
        <v>12043.7935368</v>
      </c>
      <c r="AJ114" s="528">
        <v>12043.7935368</v>
      </c>
      <c r="AK114" s="528">
        <v>12043.7935368</v>
      </c>
      <c r="AL114" s="528">
        <v>12043.7935368</v>
      </c>
      <c r="AM114" s="528">
        <v>12043.7935368</v>
      </c>
      <c r="AN114" s="528">
        <v>12043.7935368</v>
      </c>
      <c r="AO114" s="528">
        <v>12043.7935368</v>
      </c>
      <c r="AP114" s="528">
        <v>12043.7935368</v>
      </c>
      <c r="AQ114" s="528">
        <v>12043.7935368</v>
      </c>
      <c r="AR114" s="528">
        <v>12043.7935368</v>
      </c>
      <c r="AS114" s="528">
        <v>12043.7935368</v>
      </c>
      <c r="AT114" s="528">
        <v>12043.7935368</v>
      </c>
      <c r="AU114" s="528">
        <v>12043.7935368</v>
      </c>
      <c r="AV114" s="528">
        <v>12043.7935368</v>
      </c>
      <c r="AW114" s="528">
        <v>12043.7935368</v>
      </c>
      <c r="AX114" s="528">
        <v>12043.7935368</v>
      </c>
      <c r="AY114" s="601"/>
      <c r="AZ114" s="442"/>
      <c r="BA114" s="325"/>
      <c r="BB114" s="455"/>
    </row>
    <row r="115" spans="1:54" s="484" customFormat="1" ht="18.75" x14ac:dyDescent="0.15">
      <c r="A115" s="443"/>
      <c r="B115" s="752"/>
      <c r="C115" s="490"/>
      <c r="D115" s="490"/>
      <c r="F115" s="336" t="str">
        <f>B113&amp;".2"</f>
        <v>9.27.2</v>
      </c>
      <c r="G115" s="635" t="s">
        <v>374</v>
      </c>
      <c r="H115" s="336" t="str">
        <f>IF(H113="","x",H113)</f>
        <v>т.кВт*ч</v>
      </c>
      <c r="I115" s="528">
        <v>14137</v>
      </c>
      <c r="J115" s="528">
        <v>14137</v>
      </c>
      <c r="K115" s="528">
        <v>14137</v>
      </c>
      <c r="L115" s="528">
        <v>14137</v>
      </c>
      <c r="M115" s="528">
        <v>14137</v>
      </c>
      <c r="N115" s="528">
        <v>14137</v>
      </c>
      <c r="O115" s="528">
        <v>14137</v>
      </c>
      <c r="P115" s="528">
        <v>14137</v>
      </c>
      <c r="Q115" s="528">
        <v>14137</v>
      </c>
      <c r="R115" s="528">
        <v>14137</v>
      </c>
      <c r="S115" s="528">
        <v>14137</v>
      </c>
      <c r="T115" s="528">
        <v>14137</v>
      </c>
      <c r="U115" s="528">
        <v>14137</v>
      </c>
      <c r="V115" s="528">
        <v>14137</v>
      </c>
      <c r="W115" s="528">
        <v>14137</v>
      </c>
      <c r="X115" s="528">
        <v>14137</v>
      </c>
      <c r="Y115" s="528">
        <v>14137</v>
      </c>
      <c r="Z115" s="528">
        <v>14137</v>
      </c>
      <c r="AA115" s="528">
        <v>14137</v>
      </c>
      <c r="AB115" s="528">
        <v>14137</v>
      </c>
      <c r="AC115" s="528">
        <v>14137</v>
      </c>
      <c r="AD115" s="528">
        <v>14137</v>
      </c>
      <c r="AE115" s="528">
        <v>14137</v>
      </c>
      <c r="AF115" s="528">
        <v>14137</v>
      </c>
      <c r="AG115" s="528">
        <v>14137</v>
      </c>
      <c r="AH115" s="528">
        <v>14137</v>
      </c>
      <c r="AI115" s="528">
        <v>14137</v>
      </c>
      <c r="AJ115" s="528">
        <v>14137</v>
      </c>
      <c r="AK115" s="528">
        <v>14137</v>
      </c>
      <c r="AL115" s="528">
        <v>14137</v>
      </c>
      <c r="AM115" s="528">
        <v>14137</v>
      </c>
      <c r="AN115" s="528">
        <v>14137</v>
      </c>
      <c r="AO115" s="528">
        <v>14137</v>
      </c>
      <c r="AP115" s="528">
        <v>14137</v>
      </c>
      <c r="AQ115" s="528">
        <v>14137</v>
      </c>
      <c r="AR115" s="528">
        <v>14137</v>
      </c>
      <c r="AS115" s="528">
        <v>14137</v>
      </c>
      <c r="AT115" s="528">
        <v>14137</v>
      </c>
      <c r="AU115" s="528">
        <v>14137</v>
      </c>
      <c r="AV115" s="528">
        <v>14137</v>
      </c>
      <c r="AW115" s="528">
        <v>14137</v>
      </c>
      <c r="AX115" s="528">
        <v>14137</v>
      </c>
      <c r="AY115" s="601"/>
      <c r="AZ115" s="442"/>
      <c r="BA115" s="325"/>
      <c r="BB115" s="455"/>
    </row>
    <row r="116" spans="1:54" s="484" customFormat="1" ht="18.75" x14ac:dyDescent="0.15">
      <c r="A116" s="443"/>
      <c r="B116" s="752" t="s">
        <v>1523</v>
      </c>
      <c r="C116" s="490"/>
      <c r="D116" s="490"/>
      <c r="E116" s="169" t="s">
        <v>1458</v>
      </c>
      <c r="F116" s="637" t="str">
        <f>B116</f>
        <v>9.28</v>
      </c>
      <c r="G116" s="527" t="s">
        <v>1524</v>
      </c>
      <c r="H116" s="638" t="s">
        <v>1518</v>
      </c>
      <c r="I116" s="634" t="s">
        <v>251</v>
      </c>
      <c r="J116" s="634" t="s">
        <v>251</v>
      </c>
      <c r="K116" s="634" t="s">
        <v>251</v>
      </c>
      <c r="L116" s="634" t="s">
        <v>251</v>
      </c>
      <c r="M116" s="634" t="s">
        <v>251</v>
      </c>
      <c r="N116" s="634" t="s">
        <v>251</v>
      </c>
      <c r="O116" s="634" t="s">
        <v>251</v>
      </c>
      <c r="P116" s="634" t="s">
        <v>251</v>
      </c>
      <c r="Q116" s="634" t="s">
        <v>251</v>
      </c>
      <c r="R116" s="634" t="s">
        <v>251</v>
      </c>
      <c r="S116" s="634" t="s">
        <v>251</v>
      </c>
      <c r="T116" s="634" t="s">
        <v>251</v>
      </c>
      <c r="U116" s="634" t="s">
        <v>251</v>
      </c>
      <c r="V116" s="634" t="s">
        <v>251</v>
      </c>
      <c r="W116" s="634" t="s">
        <v>251</v>
      </c>
      <c r="X116" s="634" t="s">
        <v>251</v>
      </c>
      <c r="Y116" s="634" t="s">
        <v>251</v>
      </c>
      <c r="Z116" s="634" t="s">
        <v>251</v>
      </c>
      <c r="AA116" s="634" t="s">
        <v>251</v>
      </c>
      <c r="AB116" s="634" t="s">
        <v>251</v>
      </c>
      <c r="AC116" s="634" t="s">
        <v>251</v>
      </c>
      <c r="AD116" s="634" t="s">
        <v>251</v>
      </c>
      <c r="AE116" s="634" t="s">
        <v>251</v>
      </c>
      <c r="AF116" s="634" t="s">
        <v>251</v>
      </c>
      <c r="AG116" s="634" t="s">
        <v>251</v>
      </c>
      <c r="AH116" s="634" t="s">
        <v>251</v>
      </c>
      <c r="AI116" s="634" t="s">
        <v>251</v>
      </c>
      <c r="AJ116" s="634" t="s">
        <v>251</v>
      </c>
      <c r="AK116" s="634" t="s">
        <v>251</v>
      </c>
      <c r="AL116" s="634" t="s">
        <v>251</v>
      </c>
      <c r="AM116" s="634" t="s">
        <v>251</v>
      </c>
      <c r="AN116" s="634" t="s">
        <v>251</v>
      </c>
      <c r="AO116" s="634" t="s">
        <v>251</v>
      </c>
      <c r="AP116" s="634" t="s">
        <v>251</v>
      </c>
      <c r="AQ116" s="634" t="s">
        <v>251</v>
      </c>
      <c r="AR116" s="634" t="s">
        <v>251</v>
      </c>
      <c r="AS116" s="634" t="s">
        <v>251</v>
      </c>
      <c r="AT116" s="634" t="s">
        <v>251</v>
      </c>
      <c r="AU116" s="634" t="s">
        <v>251</v>
      </c>
      <c r="AV116" s="634" t="s">
        <v>251</v>
      </c>
      <c r="AW116" s="634" t="s">
        <v>251</v>
      </c>
      <c r="AX116" s="634" t="s">
        <v>251</v>
      </c>
      <c r="AY116" s="601"/>
      <c r="AZ116" s="442"/>
      <c r="BA116" s="325"/>
      <c r="BB116" s="455"/>
    </row>
    <row r="117" spans="1:54" s="484" customFormat="1" ht="18.75" x14ac:dyDescent="0.15">
      <c r="A117" s="443"/>
      <c r="B117" s="752"/>
      <c r="C117" s="490"/>
      <c r="D117" s="490"/>
      <c r="F117" s="336" t="str">
        <f>B116&amp;".1"</f>
        <v>9.28.1</v>
      </c>
      <c r="G117" s="635" t="s">
        <v>372</v>
      </c>
      <c r="H117" s="336" t="str">
        <f>IF(H116="","x",H116)</f>
        <v>т.куб.м</v>
      </c>
      <c r="I117" s="528">
        <v>63680.000820000001</v>
      </c>
      <c r="J117" s="528">
        <v>63680.000820000001</v>
      </c>
      <c r="K117" s="528">
        <v>63680.000820000001</v>
      </c>
      <c r="L117" s="528">
        <v>63680.000820000001</v>
      </c>
      <c r="M117" s="528">
        <v>63680.000820000001</v>
      </c>
      <c r="N117" s="528">
        <v>63680.000820000001</v>
      </c>
      <c r="O117" s="528">
        <v>63680.000820000001</v>
      </c>
      <c r="P117" s="528">
        <v>63680.000820000001</v>
      </c>
      <c r="Q117" s="528">
        <v>63680.000820000001</v>
      </c>
      <c r="R117" s="528">
        <v>63680.000820000001</v>
      </c>
      <c r="S117" s="528">
        <v>63680.000820000001</v>
      </c>
      <c r="T117" s="528">
        <v>63680.000820000001</v>
      </c>
      <c r="U117" s="528">
        <v>63680.000820000001</v>
      </c>
      <c r="V117" s="528">
        <v>63680.000820000001</v>
      </c>
      <c r="W117" s="528">
        <v>63680.000820000001</v>
      </c>
      <c r="X117" s="528">
        <v>63680.000820000001</v>
      </c>
      <c r="Y117" s="528">
        <v>63680.000820000001</v>
      </c>
      <c r="Z117" s="528">
        <v>63680.000820000001</v>
      </c>
      <c r="AA117" s="528">
        <v>63680.000820000001</v>
      </c>
      <c r="AB117" s="528">
        <v>63680.000820000001</v>
      </c>
      <c r="AC117" s="528">
        <v>63680.000820000001</v>
      </c>
      <c r="AD117" s="528">
        <v>63680.000820000001</v>
      </c>
      <c r="AE117" s="528">
        <v>63680.000820000001</v>
      </c>
      <c r="AF117" s="528">
        <v>63680.000820000001</v>
      </c>
      <c r="AG117" s="528">
        <v>63680.000820000001</v>
      </c>
      <c r="AH117" s="528">
        <v>63680.000820000001</v>
      </c>
      <c r="AI117" s="528">
        <v>63680.000820000001</v>
      </c>
      <c r="AJ117" s="528">
        <v>63680.000820000001</v>
      </c>
      <c r="AK117" s="528">
        <v>63680.000820000001</v>
      </c>
      <c r="AL117" s="528">
        <v>63680.000820000001</v>
      </c>
      <c r="AM117" s="528">
        <v>63680.000820000001</v>
      </c>
      <c r="AN117" s="528">
        <v>63680.000820000001</v>
      </c>
      <c r="AO117" s="528">
        <v>63680.000820000001</v>
      </c>
      <c r="AP117" s="528">
        <v>63680.000820000001</v>
      </c>
      <c r="AQ117" s="528">
        <v>63680.000820000001</v>
      </c>
      <c r="AR117" s="528">
        <v>63680.000820000001</v>
      </c>
      <c r="AS117" s="528">
        <v>63680.000820000001</v>
      </c>
      <c r="AT117" s="528">
        <v>63680.000820000001</v>
      </c>
      <c r="AU117" s="528">
        <v>63680.000820000001</v>
      </c>
      <c r="AV117" s="528">
        <v>63680.000820000001</v>
      </c>
      <c r="AW117" s="528">
        <v>63680.000820000001</v>
      </c>
      <c r="AX117" s="528">
        <v>63680.000820000001</v>
      </c>
      <c r="AY117" s="601"/>
      <c r="AZ117" s="442"/>
      <c r="BA117" s="325"/>
      <c r="BB117" s="455"/>
    </row>
    <row r="118" spans="1:54" s="484" customFormat="1" ht="18.75" x14ac:dyDescent="0.15">
      <c r="A118" s="443"/>
      <c r="B118" s="752"/>
      <c r="C118" s="490"/>
      <c r="D118" s="490"/>
      <c r="F118" s="336" t="str">
        <f>B116&amp;".2"</f>
        <v>9.28.2</v>
      </c>
      <c r="G118" s="635" t="s">
        <v>374</v>
      </c>
      <c r="H118" s="336" t="str">
        <f>IF(H116="","x",H116)</f>
        <v>т.куб.м</v>
      </c>
      <c r="I118" s="528">
        <v>64529</v>
      </c>
      <c r="J118" s="528">
        <v>64529</v>
      </c>
      <c r="K118" s="528">
        <v>64529</v>
      </c>
      <c r="L118" s="528">
        <v>64529</v>
      </c>
      <c r="M118" s="528">
        <v>64529</v>
      </c>
      <c r="N118" s="528">
        <v>64529</v>
      </c>
      <c r="O118" s="528">
        <v>64529</v>
      </c>
      <c r="P118" s="528">
        <v>64529</v>
      </c>
      <c r="Q118" s="528">
        <v>64529</v>
      </c>
      <c r="R118" s="528">
        <v>64529</v>
      </c>
      <c r="S118" s="528">
        <v>64529</v>
      </c>
      <c r="T118" s="528">
        <v>64529</v>
      </c>
      <c r="U118" s="528">
        <v>64529</v>
      </c>
      <c r="V118" s="528">
        <v>64529</v>
      </c>
      <c r="W118" s="528">
        <v>64529</v>
      </c>
      <c r="X118" s="528">
        <v>64529</v>
      </c>
      <c r="Y118" s="528">
        <v>64529</v>
      </c>
      <c r="Z118" s="528">
        <v>64529</v>
      </c>
      <c r="AA118" s="528">
        <v>64529</v>
      </c>
      <c r="AB118" s="528">
        <v>64529</v>
      </c>
      <c r="AC118" s="528">
        <v>64529</v>
      </c>
      <c r="AD118" s="528">
        <v>64529</v>
      </c>
      <c r="AE118" s="528">
        <v>64529</v>
      </c>
      <c r="AF118" s="528">
        <v>64529</v>
      </c>
      <c r="AG118" s="528">
        <v>64529</v>
      </c>
      <c r="AH118" s="528">
        <v>64529</v>
      </c>
      <c r="AI118" s="528">
        <v>64529</v>
      </c>
      <c r="AJ118" s="528">
        <v>64529</v>
      </c>
      <c r="AK118" s="528">
        <v>64529</v>
      </c>
      <c r="AL118" s="528">
        <v>64529</v>
      </c>
      <c r="AM118" s="528">
        <v>64529</v>
      </c>
      <c r="AN118" s="528">
        <v>64529</v>
      </c>
      <c r="AO118" s="528">
        <v>64529</v>
      </c>
      <c r="AP118" s="528">
        <v>64529</v>
      </c>
      <c r="AQ118" s="528">
        <v>64529</v>
      </c>
      <c r="AR118" s="528">
        <v>64529</v>
      </c>
      <c r="AS118" s="528">
        <v>64529</v>
      </c>
      <c r="AT118" s="528">
        <v>64529</v>
      </c>
      <c r="AU118" s="528">
        <v>64529</v>
      </c>
      <c r="AV118" s="528">
        <v>64529</v>
      </c>
      <c r="AW118" s="528">
        <v>64529</v>
      </c>
      <c r="AX118" s="528">
        <v>64529</v>
      </c>
      <c r="AY118" s="601"/>
      <c r="AZ118" s="442"/>
      <c r="BA118" s="325"/>
      <c r="BB118" s="455"/>
    </row>
    <row r="119" spans="1:54" ht="18.75" x14ac:dyDescent="0.15">
      <c r="F119" s="511"/>
      <c r="G119" s="510" t="s">
        <v>406</v>
      </c>
      <c r="H119" s="510"/>
      <c r="I119" s="509"/>
      <c r="J119" s="509"/>
      <c r="K119" s="509"/>
      <c r="L119" s="509"/>
      <c r="M119" s="509"/>
      <c r="N119" s="509"/>
      <c r="O119" s="509"/>
      <c r="P119" s="509"/>
      <c r="Q119" s="509"/>
      <c r="R119" s="509"/>
      <c r="S119" s="509"/>
      <c r="T119" s="509"/>
      <c r="U119" s="509"/>
      <c r="V119" s="509"/>
      <c r="W119" s="509"/>
      <c r="X119" s="509"/>
      <c r="Y119" s="509"/>
      <c r="Z119" s="509"/>
      <c r="AA119" s="509"/>
      <c r="AB119" s="509"/>
      <c r="AC119" s="509"/>
      <c r="AD119" s="509"/>
      <c r="AE119" s="509"/>
      <c r="AF119" s="509"/>
      <c r="AG119" s="509"/>
      <c r="AH119" s="509"/>
      <c r="AI119" s="509"/>
      <c r="AJ119" s="509"/>
      <c r="AK119" s="509"/>
      <c r="AL119" s="509"/>
      <c r="AM119" s="509"/>
      <c r="AN119" s="509"/>
      <c r="AO119" s="509"/>
      <c r="AP119" s="509"/>
      <c r="AQ119" s="509"/>
      <c r="AR119" s="509"/>
      <c r="AS119" s="509"/>
      <c r="AT119" s="509"/>
      <c r="AU119" s="509"/>
      <c r="AV119" s="509"/>
      <c r="AW119" s="509"/>
      <c r="AX119" s="509"/>
      <c r="AY119" s="600"/>
      <c r="AZ119" s="442"/>
      <c r="BA119" s="325"/>
      <c r="BB119" s="455"/>
    </row>
    <row r="120" spans="1:54" ht="22.5" x14ac:dyDescent="0.15">
      <c r="B120" s="15" t="s">
        <v>407</v>
      </c>
      <c r="F120" s="425" t="s">
        <v>350</v>
      </c>
      <c r="G120" s="426" t="s">
        <v>530</v>
      </c>
      <c r="H120" s="524" t="s">
        <v>251</v>
      </c>
      <c r="I120" s="408" t="s">
        <v>251</v>
      </c>
      <c r="J120" s="408" t="s">
        <v>251</v>
      </c>
      <c r="K120" s="524" t="s">
        <v>251</v>
      </c>
      <c r="L120" s="524" t="s">
        <v>251</v>
      </c>
      <c r="M120" s="524" t="s">
        <v>251</v>
      </c>
      <c r="N120" s="524" t="s">
        <v>251</v>
      </c>
      <c r="O120" s="524" t="s">
        <v>251</v>
      </c>
      <c r="P120" s="524" t="s">
        <v>251</v>
      </c>
      <c r="Q120" s="524" t="s">
        <v>251</v>
      </c>
      <c r="R120" s="524" t="s">
        <v>251</v>
      </c>
      <c r="S120" s="524" t="s">
        <v>251</v>
      </c>
      <c r="T120" s="524" t="s">
        <v>251</v>
      </c>
      <c r="U120" s="524" t="s">
        <v>251</v>
      </c>
      <c r="V120" s="524" t="s">
        <v>251</v>
      </c>
      <c r="W120" s="524" t="s">
        <v>251</v>
      </c>
      <c r="X120" s="524" t="s">
        <v>251</v>
      </c>
      <c r="Y120" s="524" t="s">
        <v>251</v>
      </c>
      <c r="Z120" s="524" t="s">
        <v>251</v>
      </c>
      <c r="AA120" s="524" t="s">
        <v>251</v>
      </c>
      <c r="AB120" s="524" t="s">
        <v>251</v>
      </c>
      <c r="AC120" s="524" t="s">
        <v>251</v>
      </c>
      <c r="AD120" s="524" t="s">
        <v>251</v>
      </c>
      <c r="AE120" s="524" t="s">
        <v>251</v>
      </c>
      <c r="AF120" s="524" t="s">
        <v>251</v>
      </c>
      <c r="AG120" s="524" t="s">
        <v>251</v>
      </c>
      <c r="AH120" s="524" t="s">
        <v>251</v>
      </c>
      <c r="AI120" s="524" t="s">
        <v>251</v>
      </c>
      <c r="AJ120" s="524" t="s">
        <v>251</v>
      </c>
      <c r="AK120" s="524" t="s">
        <v>251</v>
      </c>
      <c r="AL120" s="524" t="s">
        <v>251</v>
      </c>
      <c r="AM120" s="524" t="s">
        <v>251</v>
      </c>
      <c r="AN120" s="524" t="s">
        <v>251</v>
      </c>
      <c r="AO120" s="524" t="s">
        <v>251</v>
      </c>
      <c r="AP120" s="524" t="s">
        <v>251</v>
      </c>
      <c r="AQ120" s="524" t="s">
        <v>251</v>
      </c>
      <c r="AR120" s="524" t="s">
        <v>251</v>
      </c>
      <c r="AS120" s="524" t="s">
        <v>251</v>
      </c>
      <c r="AT120" s="524" t="s">
        <v>251</v>
      </c>
      <c r="AU120" s="524" t="s">
        <v>251</v>
      </c>
      <c r="AV120" s="524" t="s">
        <v>251</v>
      </c>
      <c r="AW120" s="524" t="s">
        <v>251</v>
      </c>
      <c r="AX120" s="524" t="s">
        <v>251</v>
      </c>
      <c r="AY120" s="602"/>
      <c r="AZ120" s="442"/>
      <c r="BA120" s="325"/>
      <c r="BB120" s="455"/>
    </row>
    <row r="121" spans="1:54" ht="22.5" x14ac:dyDescent="0.15">
      <c r="B121" s="752" t="s">
        <v>408</v>
      </c>
      <c r="F121" s="425" t="str">
        <f>B121</f>
        <v>10.0</v>
      </c>
      <c r="G121" s="444" t="s">
        <v>531</v>
      </c>
      <c r="H121" s="408" t="s">
        <v>413</v>
      </c>
      <c r="I121" s="428">
        <f t="shared" ref="I121:AX121" si="3">SUM(I122:I125)</f>
        <v>15.45157</v>
      </c>
      <c r="J121" s="428">
        <f t="shared" si="3"/>
        <v>0</v>
      </c>
      <c r="K121" s="428">
        <f t="shared" si="3"/>
        <v>0</v>
      </c>
      <c r="L121" s="428">
        <f t="shared" si="3"/>
        <v>0</v>
      </c>
      <c r="M121" s="428">
        <f t="shared" si="3"/>
        <v>0</v>
      </c>
      <c r="N121" s="428">
        <f t="shared" si="3"/>
        <v>0</v>
      </c>
      <c r="O121" s="428">
        <f t="shared" si="3"/>
        <v>0</v>
      </c>
      <c r="P121" s="428">
        <f t="shared" si="3"/>
        <v>2381.4489100000001</v>
      </c>
      <c r="Q121" s="428">
        <f t="shared" si="3"/>
        <v>73774.214845084745</v>
      </c>
      <c r="R121" s="428">
        <f t="shared" si="3"/>
        <v>0</v>
      </c>
      <c r="S121" s="428">
        <f t="shared" si="3"/>
        <v>26951.421419999995</v>
      </c>
      <c r="T121" s="428">
        <f t="shared" si="3"/>
        <v>106701.76792084746</v>
      </c>
      <c r="U121" s="428">
        <f t="shared" si="3"/>
        <v>41742.566836271188</v>
      </c>
      <c r="V121" s="428">
        <f t="shared" si="3"/>
        <v>11696.350129152543</v>
      </c>
      <c r="W121" s="428">
        <f t="shared" si="3"/>
        <v>99539.427413220343</v>
      </c>
      <c r="X121" s="428">
        <f t="shared" si="3"/>
        <v>242.26161999999999</v>
      </c>
      <c r="Y121" s="428">
        <f t="shared" si="3"/>
        <v>9139.6353044067801</v>
      </c>
      <c r="Z121" s="428">
        <f t="shared" si="3"/>
        <v>0</v>
      </c>
      <c r="AA121" s="428">
        <f t="shared" si="3"/>
        <v>10858.367212711864</v>
      </c>
      <c r="AB121" s="428">
        <f t="shared" si="3"/>
        <v>12649.178309999999</v>
      </c>
      <c r="AC121" s="428">
        <f t="shared" si="3"/>
        <v>0</v>
      </c>
      <c r="AD121" s="428">
        <f t="shared" si="3"/>
        <v>7431.4825099999998</v>
      </c>
      <c r="AE121" s="428">
        <f t="shared" si="3"/>
        <v>68291.434080000006</v>
      </c>
      <c r="AF121" s="428">
        <f t="shared" si="3"/>
        <v>71205.113719999994</v>
      </c>
      <c r="AG121" s="428">
        <f t="shared" si="3"/>
        <v>46840.437508305084</v>
      </c>
      <c r="AH121" s="428">
        <f t="shared" si="3"/>
        <v>0</v>
      </c>
      <c r="AI121" s="428">
        <f t="shared" si="3"/>
        <v>0</v>
      </c>
      <c r="AJ121" s="428">
        <f t="shared" si="3"/>
        <v>8390.7640900000006</v>
      </c>
      <c r="AK121" s="428">
        <f t="shared" si="3"/>
        <v>7780.4508900000001</v>
      </c>
      <c r="AL121" s="428">
        <f t="shared" si="3"/>
        <v>0</v>
      </c>
      <c r="AM121" s="428">
        <f t="shared" si="3"/>
        <v>0</v>
      </c>
      <c r="AN121" s="428">
        <f t="shared" si="3"/>
        <v>81796.332444067797</v>
      </c>
      <c r="AO121" s="428">
        <f t="shared" si="3"/>
        <v>0</v>
      </c>
      <c r="AP121" s="428">
        <f t="shared" si="3"/>
        <v>0</v>
      </c>
      <c r="AQ121" s="428">
        <f t="shared" si="3"/>
        <v>7251.0958299999993</v>
      </c>
      <c r="AR121" s="428">
        <f t="shared" si="3"/>
        <v>0</v>
      </c>
      <c r="AS121" s="428">
        <f t="shared" si="3"/>
        <v>22677.11519</v>
      </c>
      <c r="AT121" s="428">
        <f t="shared" si="3"/>
        <v>0</v>
      </c>
      <c r="AU121" s="428">
        <f t="shared" si="3"/>
        <v>0</v>
      </c>
      <c r="AV121" s="428">
        <f t="shared" si="3"/>
        <v>0</v>
      </c>
      <c r="AW121" s="428">
        <f t="shared" si="3"/>
        <v>0</v>
      </c>
      <c r="AX121" s="428">
        <f t="shared" si="3"/>
        <v>0</v>
      </c>
      <c r="AY121" s="602"/>
      <c r="AZ121" s="442"/>
      <c r="BA121" s="325" t="s">
        <v>532</v>
      </c>
      <c r="BB121" s="455"/>
    </row>
    <row r="122" spans="1:54" ht="18.75" x14ac:dyDescent="0.15">
      <c r="B122" s="752"/>
      <c r="F122" s="439" t="str">
        <f>B121&amp;".1"</f>
        <v>10.0.1</v>
      </c>
      <c r="G122" s="445" t="s">
        <v>57</v>
      </c>
      <c r="H122" s="408" t="s">
        <v>413</v>
      </c>
      <c r="I122" s="428">
        <f t="shared" ref="I122:AX125" si="4">SUMIF($G$126:$G$156,$G122,I$126:I$156)</f>
        <v>0</v>
      </c>
      <c r="J122" s="428">
        <f t="shared" si="4"/>
        <v>0</v>
      </c>
      <c r="K122" s="428">
        <f t="shared" si="4"/>
        <v>0</v>
      </c>
      <c r="L122" s="428">
        <f t="shared" si="4"/>
        <v>0</v>
      </c>
      <c r="M122" s="428">
        <f t="shared" si="4"/>
        <v>0</v>
      </c>
      <c r="N122" s="428">
        <f t="shared" si="4"/>
        <v>0</v>
      </c>
      <c r="O122" s="428">
        <f t="shared" si="4"/>
        <v>0</v>
      </c>
      <c r="P122" s="428">
        <f t="shared" si="4"/>
        <v>1.7804</v>
      </c>
      <c r="Q122" s="428">
        <f t="shared" si="4"/>
        <v>106.37987</v>
      </c>
      <c r="R122" s="428">
        <f t="shared" si="4"/>
        <v>0</v>
      </c>
      <c r="S122" s="428">
        <f t="shared" si="4"/>
        <v>0.60704999999999998</v>
      </c>
      <c r="T122" s="428">
        <f t="shared" si="4"/>
        <v>21562.43429999999</v>
      </c>
      <c r="U122" s="428">
        <f t="shared" si="4"/>
        <v>0</v>
      </c>
      <c r="V122" s="428">
        <f t="shared" si="4"/>
        <v>202.00294999999997</v>
      </c>
      <c r="W122" s="428">
        <f t="shared" si="4"/>
        <v>30.026700000000005</v>
      </c>
      <c r="X122" s="428">
        <f t="shared" si="4"/>
        <v>0</v>
      </c>
      <c r="Y122" s="428">
        <f t="shared" si="4"/>
        <v>6.8579800000000004</v>
      </c>
      <c r="Z122" s="428">
        <f t="shared" si="4"/>
        <v>0</v>
      </c>
      <c r="AA122" s="428">
        <f t="shared" si="4"/>
        <v>0</v>
      </c>
      <c r="AB122" s="428">
        <f t="shared" si="4"/>
        <v>0</v>
      </c>
      <c r="AC122" s="428">
        <f t="shared" si="4"/>
        <v>0</v>
      </c>
      <c r="AD122" s="428">
        <f t="shared" si="4"/>
        <v>0</v>
      </c>
      <c r="AE122" s="428">
        <f t="shared" si="4"/>
        <v>0</v>
      </c>
      <c r="AF122" s="428">
        <f t="shared" si="4"/>
        <v>0</v>
      </c>
      <c r="AG122" s="428">
        <f t="shared" si="4"/>
        <v>0</v>
      </c>
      <c r="AH122" s="428">
        <f t="shared" si="4"/>
        <v>0</v>
      </c>
      <c r="AI122" s="428">
        <f t="shared" si="4"/>
        <v>0</v>
      </c>
      <c r="AJ122" s="428">
        <f t="shared" si="4"/>
        <v>0</v>
      </c>
      <c r="AK122" s="428">
        <f t="shared" si="4"/>
        <v>0</v>
      </c>
      <c r="AL122" s="428">
        <f t="shared" si="4"/>
        <v>0</v>
      </c>
      <c r="AM122" s="428">
        <f t="shared" si="4"/>
        <v>0</v>
      </c>
      <c r="AN122" s="428">
        <f t="shared" si="4"/>
        <v>0</v>
      </c>
      <c r="AO122" s="428">
        <f t="shared" si="4"/>
        <v>0</v>
      </c>
      <c r="AP122" s="428">
        <f t="shared" si="4"/>
        <v>0</v>
      </c>
      <c r="AQ122" s="428">
        <f t="shared" si="4"/>
        <v>2384.0801000000001</v>
      </c>
      <c r="AR122" s="428">
        <f t="shared" si="4"/>
        <v>0</v>
      </c>
      <c r="AS122" s="428">
        <f t="shared" si="4"/>
        <v>5913.3382499999998</v>
      </c>
      <c r="AT122" s="428">
        <f t="shared" si="4"/>
        <v>0</v>
      </c>
      <c r="AU122" s="428">
        <f t="shared" si="4"/>
        <v>0</v>
      </c>
      <c r="AV122" s="428">
        <f t="shared" si="4"/>
        <v>0</v>
      </c>
      <c r="AW122" s="428">
        <f t="shared" si="4"/>
        <v>0</v>
      </c>
      <c r="AX122" s="428">
        <f t="shared" si="4"/>
        <v>0</v>
      </c>
      <c r="AY122" s="602"/>
      <c r="AZ122" s="442"/>
      <c r="BA122" s="325" t="s">
        <v>534</v>
      </c>
      <c r="BB122" s="455"/>
    </row>
    <row r="123" spans="1:54" ht="18.75" x14ac:dyDescent="0.15">
      <c r="B123" s="752"/>
      <c r="F123" s="439" t="str">
        <f>B121&amp;".2"</f>
        <v>10.0.2</v>
      </c>
      <c r="G123" s="445" t="s">
        <v>58</v>
      </c>
      <c r="H123" s="408" t="s">
        <v>413</v>
      </c>
      <c r="I123" s="428">
        <f t="shared" si="4"/>
        <v>15.45157</v>
      </c>
      <c r="J123" s="428">
        <f t="shared" si="4"/>
        <v>0</v>
      </c>
      <c r="K123" s="428">
        <f t="shared" si="4"/>
        <v>0</v>
      </c>
      <c r="L123" s="428">
        <f t="shared" si="4"/>
        <v>0</v>
      </c>
      <c r="M123" s="428">
        <f t="shared" si="4"/>
        <v>0</v>
      </c>
      <c r="N123" s="428">
        <f t="shared" si="4"/>
        <v>0</v>
      </c>
      <c r="O123" s="428">
        <f t="shared" si="4"/>
        <v>0</v>
      </c>
      <c r="P123" s="428">
        <f t="shared" si="4"/>
        <v>2.2899600000000002</v>
      </c>
      <c r="Q123" s="428">
        <f t="shared" si="4"/>
        <v>2.4081299999999999</v>
      </c>
      <c r="R123" s="428">
        <f t="shared" si="4"/>
        <v>0</v>
      </c>
      <c r="S123" s="428">
        <f t="shared" si="4"/>
        <v>23251.193679999997</v>
      </c>
      <c r="T123" s="428">
        <f t="shared" si="4"/>
        <v>31829.981950000001</v>
      </c>
      <c r="U123" s="428">
        <f t="shared" si="4"/>
        <v>0</v>
      </c>
      <c r="V123" s="428">
        <f t="shared" si="4"/>
        <v>99.898539999999997</v>
      </c>
      <c r="W123" s="428">
        <f t="shared" si="4"/>
        <v>53236.394010000004</v>
      </c>
      <c r="X123" s="428">
        <f t="shared" si="4"/>
        <v>242.26161999999999</v>
      </c>
      <c r="Y123" s="428">
        <f t="shared" si="4"/>
        <v>286.36793999999998</v>
      </c>
      <c r="Z123" s="428">
        <f t="shared" si="4"/>
        <v>0</v>
      </c>
      <c r="AA123" s="428">
        <f t="shared" si="4"/>
        <v>1993.7627</v>
      </c>
      <c r="AB123" s="428">
        <f t="shared" si="4"/>
        <v>0</v>
      </c>
      <c r="AC123" s="428">
        <f t="shared" si="4"/>
        <v>0</v>
      </c>
      <c r="AD123" s="428">
        <f t="shared" si="4"/>
        <v>8.6253200000000003</v>
      </c>
      <c r="AE123" s="428">
        <f t="shared" si="4"/>
        <v>19245.556270000001</v>
      </c>
      <c r="AF123" s="428">
        <f t="shared" si="4"/>
        <v>18295.5288</v>
      </c>
      <c r="AG123" s="428">
        <f t="shared" si="4"/>
        <v>0</v>
      </c>
      <c r="AH123" s="428">
        <f t="shared" si="4"/>
        <v>0</v>
      </c>
      <c r="AI123" s="428">
        <f t="shared" si="4"/>
        <v>0</v>
      </c>
      <c r="AJ123" s="428">
        <f t="shared" si="4"/>
        <v>0</v>
      </c>
      <c r="AK123" s="428">
        <f t="shared" si="4"/>
        <v>1780.7729699999998</v>
      </c>
      <c r="AL123" s="428">
        <f t="shared" si="4"/>
        <v>0</v>
      </c>
      <c r="AM123" s="428">
        <f t="shared" si="4"/>
        <v>0</v>
      </c>
      <c r="AN123" s="428">
        <f t="shared" si="4"/>
        <v>0</v>
      </c>
      <c r="AO123" s="428">
        <f t="shared" si="4"/>
        <v>0</v>
      </c>
      <c r="AP123" s="428">
        <f t="shared" si="4"/>
        <v>0</v>
      </c>
      <c r="AQ123" s="428">
        <f t="shared" si="4"/>
        <v>2422.6439999999998</v>
      </c>
      <c r="AR123" s="428">
        <f t="shared" si="4"/>
        <v>0</v>
      </c>
      <c r="AS123" s="428">
        <f t="shared" si="4"/>
        <v>2099.8466400000002</v>
      </c>
      <c r="AT123" s="428">
        <f t="shared" si="4"/>
        <v>0</v>
      </c>
      <c r="AU123" s="428">
        <f t="shared" si="4"/>
        <v>0</v>
      </c>
      <c r="AV123" s="428">
        <f t="shared" si="4"/>
        <v>0</v>
      </c>
      <c r="AW123" s="428">
        <f t="shared" si="4"/>
        <v>0</v>
      </c>
      <c r="AX123" s="428">
        <f t="shared" si="4"/>
        <v>0</v>
      </c>
      <c r="AY123" s="602"/>
      <c r="AZ123" s="442"/>
      <c r="BA123" s="325" t="s">
        <v>535</v>
      </c>
      <c r="BB123" s="455"/>
    </row>
    <row r="124" spans="1:54" ht="18.75" x14ac:dyDescent="0.15">
      <c r="B124" s="752"/>
      <c r="F124" s="439" t="str">
        <f>B121&amp;".3"</f>
        <v>10.0.3</v>
      </c>
      <c r="G124" s="445" t="s">
        <v>59</v>
      </c>
      <c r="H124" s="408" t="s">
        <v>413</v>
      </c>
      <c r="I124" s="428">
        <f t="shared" si="4"/>
        <v>0</v>
      </c>
      <c r="J124" s="428">
        <f t="shared" si="4"/>
        <v>0</v>
      </c>
      <c r="K124" s="428">
        <f t="shared" si="4"/>
        <v>0</v>
      </c>
      <c r="L124" s="428">
        <f t="shared" si="4"/>
        <v>0</v>
      </c>
      <c r="M124" s="428">
        <f t="shared" si="4"/>
        <v>0</v>
      </c>
      <c r="N124" s="428">
        <f t="shared" si="4"/>
        <v>0</v>
      </c>
      <c r="O124" s="428">
        <f t="shared" si="4"/>
        <v>0</v>
      </c>
      <c r="P124" s="428">
        <f t="shared" si="4"/>
        <v>1.77732</v>
      </c>
      <c r="Q124" s="428">
        <f t="shared" si="4"/>
        <v>13822.171539999999</v>
      </c>
      <c r="R124" s="428">
        <f t="shared" si="4"/>
        <v>0</v>
      </c>
      <c r="S124" s="428">
        <f t="shared" si="4"/>
        <v>3702.9686499999998</v>
      </c>
      <c r="T124" s="428">
        <f t="shared" si="4"/>
        <v>36655.361920000003</v>
      </c>
      <c r="U124" s="428">
        <f t="shared" si="4"/>
        <v>342.33388000000002</v>
      </c>
      <c r="V124" s="428">
        <f t="shared" si="4"/>
        <v>-109.7055</v>
      </c>
      <c r="W124" s="428">
        <f t="shared" si="4"/>
        <v>44455.035940000002</v>
      </c>
      <c r="X124" s="428">
        <f t="shared" si="4"/>
        <v>0</v>
      </c>
      <c r="Y124" s="428">
        <f t="shared" si="4"/>
        <v>845.53188999999998</v>
      </c>
      <c r="Z124" s="428">
        <f t="shared" si="4"/>
        <v>0</v>
      </c>
      <c r="AA124" s="428">
        <f t="shared" si="4"/>
        <v>0.25730999999999998</v>
      </c>
      <c r="AB124" s="428">
        <f t="shared" si="4"/>
        <v>5729.4833099999996</v>
      </c>
      <c r="AC124" s="428">
        <f t="shared" si="4"/>
        <v>0</v>
      </c>
      <c r="AD124" s="428">
        <f t="shared" si="4"/>
        <v>3169.3176800000001</v>
      </c>
      <c r="AE124" s="428">
        <f t="shared" si="4"/>
        <v>23002.372589999999</v>
      </c>
      <c r="AF124" s="428">
        <f t="shared" si="4"/>
        <v>25021.433079999999</v>
      </c>
      <c r="AG124" s="428">
        <f t="shared" si="4"/>
        <v>15658.79543</v>
      </c>
      <c r="AH124" s="428">
        <f t="shared" si="4"/>
        <v>0</v>
      </c>
      <c r="AI124" s="428">
        <f t="shared" si="4"/>
        <v>0</v>
      </c>
      <c r="AJ124" s="428">
        <f t="shared" si="4"/>
        <v>8390.7640900000006</v>
      </c>
      <c r="AK124" s="428">
        <f t="shared" si="4"/>
        <v>6195.1510600000001</v>
      </c>
      <c r="AL124" s="428">
        <f t="shared" si="4"/>
        <v>0</v>
      </c>
      <c r="AM124" s="428">
        <f t="shared" si="4"/>
        <v>0</v>
      </c>
      <c r="AN124" s="428">
        <f t="shared" si="4"/>
        <v>0</v>
      </c>
      <c r="AO124" s="428">
        <f t="shared" si="4"/>
        <v>0</v>
      </c>
      <c r="AP124" s="428">
        <f t="shared" si="4"/>
        <v>0</v>
      </c>
      <c r="AQ124" s="428">
        <f t="shared" si="4"/>
        <v>2375.1274699999999</v>
      </c>
      <c r="AR124" s="428">
        <f t="shared" si="4"/>
        <v>0</v>
      </c>
      <c r="AS124" s="428">
        <f t="shared" si="4"/>
        <v>2191.4542099999999</v>
      </c>
      <c r="AT124" s="428">
        <f t="shared" si="4"/>
        <v>0</v>
      </c>
      <c r="AU124" s="428">
        <f t="shared" si="4"/>
        <v>0</v>
      </c>
      <c r="AV124" s="428">
        <f t="shared" si="4"/>
        <v>0</v>
      </c>
      <c r="AW124" s="428">
        <f t="shared" si="4"/>
        <v>0</v>
      </c>
      <c r="AX124" s="428">
        <f t="shared" si="4"/>
        <v>0</v>
      </c>
      <c r="AY124" s="602"/>
      <c r="AZ124" s="442"/>
      <c r="BA124" s="325" t="s">
        <v>536</v>
      </c>
      <c r="BB124" s="455"/>
    </row>
    <row r="125" spans="1:54" ht="18.75" x14ac:dyDescent="0.15">
      <c r="B125" s="752"/>
      <c r="F125" s="439" t="str">
        <f>B121&amp;".4"</f>
        <v>10.0.4</v>
      </c>
      <c r="G125" s="445" t="s">
        <v>60</v>
      </c>
      <c r="H125" s="408" t="s">
        <v>413</v>
      </c>
      <c r="I125" s="428">
        <f t="shared" si="4"/>
        <v>0</v>
      </c>
      <c r="J125" s="428">
        <f t="shared" si="4"/>
        <v>0</v>
      </c>
      <c r="K125" s="428">
        <f t="shared" si="4"/>
        <v>0</v>
      </c>
      <c r="L125" s="428">
        <f t="shared" si="4"/>
        <v>0</v>
      </c>
      <c r="M125" s="428">
        <f t="shared" si="4"/>
        <v>0</v>
      </c>
      <c r="N125" s="428">
        <f t="shared" si="4"/>
        <v>0</v>
      </c>
      <c r="O125" s="428">
        <f t="shared" si="4"/>
        <v>0</v>
      </c>
      <c r="P125" s="428">
        <f t="shared" si="4"/>
        <v>2375.6012300000002</v>
      </c>
      <c r="Q125" s="428">
        <f t="shared" si="4"/>
        <v>59843.255305084742</v>
      </c>
      <c r="R125" s="428">
        <f t="shared" si="4"/>
        <v>0</v>
      </c>
      <c r="S125" s="428">
        <f t="shared" si="4"/>
        <v>-3.34796</v>
      </c>
      <c r="T125" s="428">
        <f t="shared" si="4"/>
        <v>16653.989750847461</v>
      </c>
      <c r="U125" s="428">
        <f t="shared" si="4"/>
        <v>41400.232956271189</v>
      </c>
      <c r="V125" s="428">
        <f t="shared" si="4"/>
        <v>11504.154139152542</v>
      </c>
      <c r="W125" s="428">
        <f t="shared" si="4"/>
        <v>1817.970763220339</v>
      </c>
      <c r="X125" s="428">
        <f t="shared" si="4"/>
        <v>0</v>
      </c>
      <c r="Y125" s="428">
        <f t="shared" si="4"/>
        <v>8000.87749440678</v>
      </c>
      <c r="Z125" s="428">
        <f t="shared" si="4"/>
        <v>0</v>
      </c>
      <c r="AA125" s="428">
        <f t="shared" si="4"/>
        <v>8864.3472027118642</v>
      </c>
      <c r="AB125" s="428">
        <f t="shared" si="4"/>
        <v>6919.6949999999997</v>
      </c>
      <c r="AC125" s="428">
        <f t="shared" si="4"/>
        <v>0</v>
      </c>
      <c r="AD125" s="428">
        <f t="shared" si="4"/>
        <v>4253.5395099999996</v>
      </c>
      <c r="AE125" s="428">
        <f t="shared" si="4"/>
        <v>26043.505219999999</v>
      </c>
      <c r="AF125" s="428">
        <f t="shared" si="4"/>
        <v>27888.151839999999</v>
      </c>
      <c r="AG125" s="428">
        <f t="shared" si="4"/>
        <v>31181.642078305085</v>
      </c>
      <c r="AH125" s="428">
        <f t="shared" si="4"/>
        <v>0</v>
      </c>
      <c r="AI125" s="428">
        <f t="shared" si="4"/>
        <v>0</v>
      </c>
      <c r="AJ125" s="428">
        <f t="shared" si="4"/>
        <v>0</v>
      </c>
      <c r="AK125" s="428">
        <f t="shared" si="4"/>
        <v>-195.47314</v>
      </c>
      <c r="AL125" s="428">
        <f t="shared" si="4"/>
        <v>0</v>
      </c>
      <c r="AM125" s="428">
        <f t="shared" si="4"/>
        <v>0</v>
      </c>
      <c r="AN125" s="428">
        <f t="shared" si="4"/>
        <v>81796.332444067797</v>
      </c>
      <c r="AO125" s="428">
        <f t="shared" si="4"/>
        <v>0</v>
      </c>
      <c r="AP125" s="428">
        <f t="shared" si="4"/>
        <v>0</v>
      </c>
      <c r="AQ125" s="428">
        <f t="shared" si="4"/>
        <v>69.244259999999997</v>
      </c>
      <c r="AR125" s="428">
        <f t="shared" si="4"/>
        <v>0</v>
      </c>
      <c r="AS125" s="428">
        <f t="shared" si="4"/>
        <v>12472.47609</v>
      </c>
      <c r="AT125" s="428">
        <f t="shared" si="4"/>
        <v>0</v>
      </c>
      <c r="AU125" s="428">
        <f t="shared" si="4"/>
        <v>0</v>
      </c>
      <c r="AV125" s="428">
        <f t="shared" si="4"/>
        <v>0</v>
      </c>
      <c r="AW125" s="428">
        <f t="shared" si="4"/>
        <v>0</v>
      </c>
      <c r="AX125" s="428">
        <f t="shared" si="4"/>
        <v>0</v>
      </c>
      <c r="AY125" s="602"/>
      <c r="AZ125" s="442"/>
      <c r="BA125" s="325" t="s">
        <v>537</v>
      </c>
      <c r="BB125" s="455"/>
    </row>
    <row r="126" spans="1:54" ht="45" hidden="1" x14ac:dyDescent="0.15">
      <c r="B126" s="752" t="s">
        <v>408</v>
      </c>
      <c r="F126" s="425" t="str">
        <f>B126</f>
        <v>10.0</v>
      </c>
      <c r="G126" s="529"/>
      <c r="H126" s="408" t="s">
        <v>413</v>
      </c>
      <c r="I126" s="428">
        <f t="shared" ref="I126:AX126" si="5">SUM(I127:I130)</f>
        <v>0</v>
      </c>
      <c r="J126" s="428">
        <f t="shared" si="5"/>
        <v>0</v>
      </c>
      <c r="K126" s="428">
        <f t="shared" si="5"/>
        <v>0</v>
      </c>
      <c r="L126" s="428">
        <f t="shared" si="5"/>
        <v>0</v>
      </c>
      <c r="M126" s="428">
        <f t="shared" si="5"/>
        <v>0</v>
      </c>
      <c r="N126" s="428">
        <f t="shared" si="5"/>
        <v>0</v>
      </c>
      <c r="O126" s="428">
        <f t="shared" si="5"/>
        <v>0</v>
      </c>
      <c r="P126" s="428">
        <f t="shared" si="5"/>
        <v>0</v>
      </c>
      <c r="Q126" s="428">
        <f t="shared" si="5"/>
        <v>0</v>
      </c>
      <c r="R126" s="428">
        <f t="shared" si="5"/>
        <v>0</v>
      </c>
      <c r="S126" s="428">
        <f t="shared" si="5"/>
        <v>0</v>
      </c>
      <c r="T126" s="428">
        <f t="shared" si="5"/>
        <v>0</v>
      </c>
      <c r="U126" s="428">
        <f t="shared" si="5"/>
        <v>0</v>
      </c>
      <c r="V126" s="428">
        <f t="shared" si="5"/>
        <v>0</v>
      </c>
      <c r="W126" s="428">
        <f t="shared" si="5"/>
        <v>0</v>
      </c>
      <c r="X126" s="428">
        <f t="shared" si="5"/>
        <v>0</v>
      </c>
      <c r="Y126" s="428">
        <f t="shared" si="5"/>
        <v>0</v>
      </c>
      <c r="Z126" s="428">
        <f t="shared" si="5"/>
        <v>0</v>
      </c>
      <c r="AA126" s="428">
        <f t="shared" si="5"/>
        <v>0</v>
      </c>
      <c r="AB126" s="428">
        <f t="shared" si="5"/>
        <v>0</v>
      </c>
      <c r="AC126" s="428">
        <f t="shared" si="5"/>
        <v>0</v>
      </c>
      <c r="AD126" s="428">
        <f t="shared" si="5"/>
        <v>0</v>
      </c>
      <c r="AE126" s="428">
        <f t="shared" si="5"/>
        <v>0</v>
      </c>
      <c r="AF126" s="428">
        <f t="shared" si="5"/>
        <v>0</v>
      </c>
      <c r="AG126" s="428">
        <f t="shared" si="5"/>
        <v>0</v>
      </c>
      <c r="AH126" s="428">
        <f t="shared" si="5"/>
        <v>0</v>
      </c>
      <c r="AI126" s="428">
        <f t="shared" si="5"/>
        <v>0</v>
      </c>
      <c r="AJ126" s="428">
        <f t="shared" si="5"/>
        <v>0</v>
      </c>
      <c r="AK126" s="428">
        <f t="shared" si="5"/>
        <v>0</v>
      </c>
      <c r="AL126" s="428">
        <f t="shared" si="5"/>
        <v>0</v>
      </c>
      <c r="AM126" s="428">
        <f t="shared" si="5"/>
        <v>0</v>
      </c>
      <c r="AN126" s="428">
        <f t="shared" si="5"/>
        <v>0</v>
      </c>
      <c r="AO126" s="428">
        <f t="shared" si="5"/>
        <v>0</v>
      </c>
      <c r="AP126" s="428">
        <f t="shared" si="5"/>
        <v>0</v>
      </c>
      <c r="AQ126" s="428">
        <f t="shared" si="5"/>
        <v>0</v>
      </c>
      <c r="AR126" s="428">
        <f t="shared" si="5"/>
        <v>0</v>
      </c>
      <c r="AS126" s="428">
        <f t="shared" si="5"/>
        <v>0</v>
      </c>
      <c r="AT126" s="428">
        <f t="shared" si="5"/>
        <v>0</v>
      </c>
      <c r="AU126" s="428">
        <f t="shared" si="5"/>
        <v>0</v>
      </c>
      <c r="AV126" s="428">
        <f t="shared" si="5"/>
        <v>0</v>
      </c>
      <c r="AW126" s="428">
        <f t="shared" si="5"/>
        <v>0</v>
      </c>
      <c r="AX126" s="428">
        <f t="shared" si="5"/>
        <v>0</v>
      </c>
      <c r="AY126" s="602">
        <f>G126</f>
        <v>0</v>
      </c>
      <c r="AZ126" s="442"/>
      <c r="BA126" s="325" t="s">
        <v>533</v>
      </c>
      <c r="BB126" s="455"/>
    </row>
    <row r="127" spans="1:54" ht="18.75" hidden="1" x14ac:dyDescent="0.15">
      <c r="A127" s="346"/>
      <c r="B127" s="752"/>
      <c r="F127" s="439" t="str">
        <f>B126&amp;".1"</f>
        <v>10.0.1</v>
      </c>
      <c r="G127" s="525" t="s">
        <v>57</v>
      </c>
      <c r="H127" s="408" t="s">
        <v>413</v>
      </c>
      <c r="I127" s="499"/>
      <c r="J127" s="499"/>
      <c r="K127" s="499"/>
      <c r="L127" s="499"/>
      <c r="M127" s="499"/>
      <c r="N127" s="499"/>
      <c r="O127" s="499"/>
      <c r="P127" s="499"/>
      <c r="Q127" s="499"/>
      <c r="R127" s="499"/>
      <c r="S127" s="499"/>
      <c r="T127" s="499"/>
      <c r="U127" s="499"/>
      <c r="V127" s="499"/>
      <c r="W127" s="499"/>
      <c r="X127" s="499"/>
      <c r="Y127" s="499"/>
      <c r="Z127" s="499"/>
      <c r="AA127" s="499"/>
      <c r="AB127" s="499"/>
      <c r="AC127" s="499"/>
      <c r="AD127" s="499"/>
      <c r="AE127" s="499"/>
      <c r="AF127" s="499"/>
      <c r="AG127" s="499"/>
      <c r="AH127" s="499"/>
      <c r="AI127" s="499"/>
      <c r="AJ127" s="499"/>
      <c r="AK127" s="499"/>
      <c r="AL127" s="499"/>
      <c r="AM127" s="499"/>
      <c r="AN127" s="499"/>
      <c r="AO127" s="499"/>
      <c r="AP127" s="499"/>
      <c r="AQ127" s="499"/>
      <c r="AR127" s="499"/>
      <c r="AS127" s="499"/>
      <c r="AT127" s="499"/>
      <c r="AU127" s="499"/>
      <c r="AV127" s="499"/>
      <c r="AW127" s="499"/>
      <c r="AX127" s="499"/>
      <c r="AY127" s="602"/>
      <c r="AZ127" s="442"/>
      <c r="BA127" s="325"/>
      <c r="BB127" s="455"/>
    </row>
    <row r="128" spans="1:54" ht="18.75" hidden="1" x14ac:dyDescent="0.15">
      <c r="B128" s="752"/>
      <c r="F128" s="439" t="str">
        <f>B126&amp;".2"</f>
        <v>10.0.2</v>
      </c>
      <c r="G128" s="525" t="s">
        <v>58</v>
      </c>
      <c r="H128" s="408" t="s">
        <v>413</v>
      </c>
      <c r="I128" s="499"/>
      <c r="J128" s="499"/>
      <c r="K128" s="499"/>
      <c r="L128" s="499"/>
      <c r="M128" s="499"/>
      <c r="N128" s="499"/>
      <c r="O128" s="499"/>
      <c r="P128" s="499"/>
      <c r="Q128" s="499"/>
      <c r="R128" s="499"/>
      <c r="S128" s="499"/>
      <c r="T128" s="499"/>
      <c r="U128" s="499"/>
      <c r="V128" s="499"/>
      <c r="W128" s="499"/>
      <c r="X128" s="499"/>
      <c r="Y128" s="499"/>
      <c r="Z128" s="499"/>
      <c r="AA128" s="499"/>
      <c r="AB128" s="499"/>
      <c r="AC128" s="499"/>
      <c r="AD128" s="499"/>
      <c r="AE128" s="499"/>
      <c r="AF128" s="499"/>
      <c r="AG128" s="499"/>
      <c r="AH128" s="499"/>
      <c r="AI128" s="499"/>
      <c r="AJ128" s="499"/>
      <c r="AK128" s="499"/>
      <c r="AL128" s="499"/>
      <c r="AM128" s="499"/>
      <c r="AN128" s="499"/>
      <c r="AO128" s="499"/>
      <c r="AP128" s="499"/>
      <c r="AQ128" s="499"/>
      <c r="AR128" s="499"/>
      <c r="AS128" s="499"/>
      <c r="AT128" s="499"/>
      <c r="AU128" s="499"/>
      <c r="AV128" s="499"/>
      <c r="AW128" s="499"/>
      <c r="AX128" s="499"/>
      <c r="AY128" s="602"/>
      <c r="AZ128" s="442"/>
      <c r="BA128" s="325"/>
      <c r="BB128" s="455"/>
    </row>
    <row r="129" spans="1:54" ht="18.75" hidden="1" x14ac:dyDescent="0.15">
      <c r="B129" s="752"/>
      <c r="F129" s="439" t="str">
        <f>B126&amp;".3"</f>
        <v>10.0.3</v>
      </c>
      <c r="G129" s="525" t="s">
        <v>59</v>
      </c>
      <c r="H129" s="408" t="s">
        <v>413</v>
      </c>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499"/>
      <c r="AY129" s="602"/>
      <c r="AZ129" s="442"/>
      <c r="BA129" s="325"/>
      <c r="BB129" s="455"/>
    </row>
    <row r="130" spans="1:54" ht="18.75" hidden="1" x14ac:dyDescent="0.15">
      <c r="B130" s="752"/>
      <c r="F130" s="439" t="str">
        <f>B126&amp;".4"</f>
        <v>10.0.4</v>
      </c>
      <c r="G130" s="525" t="s">
        <v>60</v>
      </c>
      <c r="H130" s="408" t="s">
        <v>413</v>
      </c>
      <c r="I130" s="499"/>
      <c r="J130" s="499"/>
      <c r="K130" s="499"/>
      <c r="L130" s="499"/>
      <c r="M130" s="499"/>
      <c r="N130" s="499"/>
      <c r="O130" s="499"/>
      <c r="P130" s="499"/>
      <c r="Q130" s="499"/>
      <c r="R130" s="499"/>
      <c r="S130" s="499"/>
      <c r="T130" s="499"/>
      <c r="U130" s="499"/>
      <c r="V130" s="499"/>
      <c r="W130" s="499"/>
      <c r="X130" s="499"/>
      <c r="Y130" s="499"/>
      <c r="Z130" s="499"/>
      <c r="AA130" s="499"/>
      <c r="AB130" s="499"/>
      <c r="AC130" s="499"/>
      <c r="AD130" s="499"/>
      <c r="AE130" s="499"/>
      <c r="AF130" s="499"/>
      <c r="AG130" s="499"/>
      <c r="AH130" s="499"/>
      <c r="AI130" s="499"/>
      <c r="AJ130" s="499"/>
      <c r="AK130" s="499"/>
      <c r="AL130" s="499"/>
      <c r="AM130" s="499"/>
      <c r="AN130" s="499"/>
      <c r="AO130" s="499"/>
      <c r="AP130" s="499"/>
      <c r="AQ130" s="499"/>
      <c r="AR130" s="499"/>
      <c r="AS130" s="499"/>
      <c r="AT130" s="499"/>
      <c r="AU130" s="499"/>
      <c r="AV130" s="499"/>
      <c r="AW130" s="499"/>
      <c r="AX130" s="499"/>
      <c r="AY130" s="602"/>
      <c r="AZ130" s="442"/>
      <c r="BA130" s="325"/>
      <c r="BB130" s="455"/>
    </row>
    <row r="131" spans="1:54" ht="45" x14ac:dyDescent="0.15">
      <c r="B131" s="752" t="s">
        <v>409</v>
      </c>
      <c r="E131" s="169"/>
      <c r="F131" s="425" t="str">
        <f>B131</f>
        <v>10.1</v>
      </c>
      <c r="G131" s="529" t="s">
        <v>510</v>
      </c>
      <c r="H131" s="408" t="s">
        <v>413</v>
      </c>
      <c r="I131" s="428">
        <f t="shared" ref="I131:AX131" si="6">SUM(I132:I135)</f>
        <v>15.45157</v>
      </c>
      <c r="J131" s="428">
        <f t="shared" si="6"/>
        <v>0</v>
      </c>
      <c r="K131" s="428">
        <f t="shared" si="6"/>
        <v>0</v>
      </c>
      <c r="L131" s="428">
        <f t="shared" si="6"/>
        <v>0</v>
      </c>
      <c r="M131" s="428">
        <f t="shared" si="6"/>
        <v>0</v>
      </c>
      <c r="N131" s="428">
        <f t="shared" si="6"/>
        <v>0</v>
      </c>
      <c r="O131" s="428">
        <f t="shared" si="6"/>
        <v>0</v>
      </c>
      <c r="P131" s="428">
        <f t="shared" si="6"/>
        <v>2381.4489100000001</v>
      </c>
      <c r="Q131" s="428">
        <f t="shared" si="6"/>
        <v>73774.214845084745</v>
      </c>
      <c r="R131" s="428">
        <f t="shared" si="6"/>
        <v>0</v>
      </c>
      <c r="S131" s="428">
        <f t="shared" si="6"/>
        <v>26951.421419999995</v>
      </c>
      <c r="T131" s="428">
        <f t="shared" si="6"/>
        <v>106701.76792084746</v>
      </c>
      <c r="U131" s="428">
        <f t="shared" si="6"/>
        <v>41742.566836271188</v>
      </c>
      <c r="V131" s="428">
        <f t="shared" si="6"/>
        <v>11696.350129152543</v>
      </c>
      <c r="W131" s="428">
        <f t="shared" si="6"/>
        <v>99539.427413220343</v>
      </c>
      <c r="X131" s="428">
        <f t="shared" si="6"/>
        <v>242.26161999999999</v>
      </c>
      <c r="Y131" s="428">
        <f t="shared" si="6"/>
        <v>9139.6353044067801</v>
      </c>
      <c r="Z131" s="428">
        <f t="shared" si="6"/>
        <v>0</v>
      </c>
      <c r="AA131" s="428">
        <f t="shared" si="6"/>
        <v>0</v>
      </c>
      <c r="AB131" s="428">
        <f t="shared" si="6"/>
        <v>0</v>
      </c>
      <c r="AC131" s="428">
        <f t="shared" si="6"/>
        <v>0</v>
      </c>
      <c r="AD131" s="428">
        <f t="shared" si="6"/>
        <v>0</v>
      </c>
      <c r="AE131" s="428">
        <f t="shared" si="6"/>
        <v>0</v>
      </c>
      <c r="AF131" s="428">
        <f t="shared" si="6"/>
        <v>0</v>
      </c>
      <c r="AG131" s="428">
        <f t="shared" si="6"/>
        <v>0</v>
      </c>
      <c r="AH131" s="428">
        <f t="shared" si="6"/>
        <v>0</v>
      </c>
      <c r="AI131" s="428">
        <f t="shared" si="6"/>
        <v>0</v>
      </c>
      <c r="AJ131" s="428">
        <f t="shared" si="6"/>
        <v>0</v>
      </c>
      <c r="AK131" s="428">
        <f t="shared" si="6"/>
        <v>0</v>
      </c>
      <c r="AL131" s="428">
        <f t="shared" si="6"/>
        <v>0</v>
      </c>
      <c r="AM131" s="428">
        <f t="shared" si="6"/>
        <v>0</v>
      </c>
      <c r="AN131" s="428">
        <f t="shared" si="6"/>
        <v>0</v>
      </c>
      <c r="AO131" s="428">
        <f t="shared" si="6"/>
        <v>0</v>
      </c>
      <c r="AP131" s="428">
        <f t="shared" si="6"/>
        <v>0</v>
      </c>
      <c r="AQ131" s="428">
        <f t="shared" si="6"/>
        <v>0</v>
      </c>
      <c r="AR131" s="428">
        <f t="shared" si="6"/>
        <v>0</v>
      </c>
      <c r="AS131" s="428">
        <f t="shared" si="6"/>
        <v>0</v>
      </c>
      <c r="AT131" s="428">
        <f t="shared" si="6"/>
        <v>0</v>
      </c>
      <c r="AU131" s="428">
        <f t="shared" si="6"/>
        <v>0</v>
      </c>
      <c r="AV131" s="428">
        <f t="shared" si="6"/>
        <v>0</v>
      </c>
      <c r="AW131" s="428">
        <f t="shared" si="6"/>
        <v>0</v>
      </c>
      <c r="AX131" s="428">
        <f t="shared" si="6"/>
        <v>0</v>
      </c>
      <c r="AY131" s="603" t="str">
        <f>G131</f>
        <v>плата за подключение (технологическое присоединение)</v>
      </c>
      <c r="AZ131" s="526"/>
      <c r="BA131" s="539" t="s">
        <v>533</v>
      </c>
      <c r="BB131" s="455"/>
    </row>
    <row r="132" spans="1:54" ht="18.75" x14ac:dyDescent="0.15">
      <c r="B132" s="752"/>
      <c r="F132" s="439" t="str">
        <f>B131&amp;".1"</f>
        <v>10.1.1</v>
      </c>
      <c r="G132" s="525" t="s">
        <v>57</v>
      </c>
      <c r="H132" s="408" t="s">
        <v>413</v>
      </c>
      <c r="I132" s="499">
        <v>0</v>
      </c>
      <c r="J132" s="499"/>
      <c r="K132" s="499">
        <v>0</v>
      </c>
      <c r="L132" s="499">
        <v>0</v>
      </c>
      <c r="M132" s="499">
        <v>0</v>
      </c>
      <c r="N132" s="499">
        <v>0</v>
      </c>
      <c r="O132" s="499">
        <v>0</v>
      </c>
      <c r="P132" s="499">
        <v>1.7804</v>
      </c>
      <c r="Q132" s="499">
        <v>106.37987</v>
      </c>
      <c r="R132" s="499">
        <v>0</v>
      </c>
      <c r="S132" s="499">
        <v>0.60704999999999998</v>
      </c>
      <c r="T132" s="499">
        <v>21562.43429999999</v>
      </c>
      <c r="U132" s="499">
        <v>0</v>
      </c>
      <c r="V132" s="499">
        <v>202.00294999999997</v>
      </c>
      <c r="W132" s="499">
        <v>30.026700000000005</v>
      </c>
      <c r="X132" s="499">
        <v>0</v>
      </c>
      <c r="Y132" s="499">
        <v>6.8579800000000004</v>
      </c>
      <c r="Z132" s="499">
        <v>0</v>
      </c>
      <c r="AA132" s="499">
        <v>0</v>
      </c>
      <c r="AB132" s="499">
        <v>0</v>
      </c>
      <c r="AC132" s="499">
        <v>0</v>
      </c>
      <c r="AD132" s="499">
        <v>0</v>
      </c>
      <c r="AE132" s="499">
        <v>0</v>
      </c>
      <c r="AF132" s="499">
        <v>0</v>
      </c>
      <c r="AG132" s="499">
        <v>0</v>
      </c>
      <c r="AH132" s="499">
        <v>0</v>
      </c>
      <c r="AI132" s="499">
        <v>0</v>
      </c>
      <c r="AJ132" s="499">
        <v>0</v>
      </c>
      <c r="AK132" s="499">
        <v>0</v>
      </c>
      <c r="AL132" s="499">
        <v>0</v>
      </c>
      <c r="AM132" s="499">
        <v>0</v>
      </c>
      <c r="AN132" s="499">
        <v>0</v>
      </c>
      <c r="AO132" s="499">
        <v>0</v>
      </c>
      <c r="AP132" s="499">
        <v>0</v>
      </c>
      <c r="AQ132" s="499">
        <v>0</v>
      </c>
      <c r="AR132" s="499">
        <v>0</v>
      </c>
      <c r="AS132" s="499">
        <v>0</v>
      </c>
      <c r="AT132" s="499">
        <v>0</v>
      </c>
      <c r="AU132" s="499">
        <v>0</v>
      </c>
      <c r="AV132" s="499">
        <v>0</v>
      </c>
      <c r="AW132" s="499">
        <v>0</v>
      </c>
      <c r="AX132" s="499">
        <v>0</v>
      </c>
      <c r="AY132" s="602"/>
      <c r="AZ132" s="442"/>
      <c r="BA132" s="325"/>
      <c r="BB132" s="455"/>
    </row>
    <row r="133" spans="1:54" ht="18.75" x14ac:dyDescent="0.15">
      <c r="B133" s="752"/>
      <c r="F133" s="439" t="str">
        <f>B131&amp;".2"</f>
        <v>10.1.2</v>
      </c>
      <c r="G133" s="525" t="s">
        <v>58</v>
      </c>
      <c r="H133" s="408" t="s">
        <v>413</v>
      </c>
      <c r="I133" s="499">
        <v>15.45157</v>
      </c>
      <c r="J133" s="499"/>
      <c r="K133" s="499">
        <v>0</v>
      </c>
      <c r="L133" s="499">
        <v>0</v>
      </c>
      <c r="M133" s="499">
        <v>0</v>
      </c>
      <c r="N133" s="499">
        <v>0</v>
      </c>
      <c r="O133" s="499">
        <v>0</v>
      </c>
      <c r="P133" s="499">
        <v>2.2899600000000002</v>
      </c>
      <c r="Q133" s="499">
        <v>2.4081299999999999</v>
      </c>
      <c r="R133" s="499">
        <v>0</v>
      </c>
      <c r="S133" s="499">
        <v>23251.193679999997</v>
      </c>
      <c r="T133" s="499">
        <v>31829.981950000001</v>
      </c>
      <c r="U133" s="499">
        <v>0</v>
      </c>
      <c r="V133" s="499">
        <v>99.898539999999997</v>
      </c>
      <c r="W133" s="499">
        <v>53236.394010000004</v>
      </c>
      <c r="X133" s="499">
        <v>242.26161999999999</v>
      </c>
      <c r="Y133" s="499">
        <v>286.36793999999998</v>
      </c>
      <c r="Z133" s="499">
        <v>0</v>
      </c>
      <c r="AA133" s="499">
        <v>0</v>
      </c>
      <c r="AB133" s="499">
        <v>0</v>
      </c>
      <c r="AC133" s="499">
        <v>0</v>
      </c>
      <c r="AD133" s="499">
        <v>0</v>
      </c>
      <c r="AE133" s="499">
        <v>0</v>
      </c>
      <c r="AF133" s="499">
        <v>0</v>
      </c>
      <c r="AG133" s="499">
        <v>0</v>
      </c>
      <c r="AH133" s="499">
        <v>0</v>
      </c>
      <c r="AI133" s="499">
        <v>0</v>
      </c>
      <c r="AJ133" s="499">
        <v>0</v>
      </c>
      <c r="AK133" s="499">
        <v>0</v>
      </c>
      <c r="AL133" s="499">
        <v>0</v>
      </c>
      <c r="AM133" s="499">
        <v>0</v>
      </c>
      <c r="AN133" s="499">
        <v>0</v>
      </c>
      <c r="AO133" s="499">
        <v>0</v>
      </c>
      <c r="AP133" s="499">
        <v>0</v>
      </c>
      <c r="AQ133" s="499">
        <v>0</v>
      </c>
      <c r="AR133" s="499">
        <v>0</v>
      </c>
      <c r="AS133" s="499">
        <v>0</v>
      </c>
      <c r="AT133" s="499">
        <v>0</v>
      </c>
      <c r="AU133" s="499">
        <v>0</v>
      </c>
      <c r="AV133" s="499">
        <v>0</v>
      </c>
      <c r="AW133" s="499">
        <v>0</v>
      </c>
      <c r="AX133" s="499">
        <v>0</v>
      </c>
      <c r="AY133" s="602"/>
      <c r="AZ133" s="442"/>
      <c r="BA133" s="325"/>
      <c r="BB133" s="455"/>
    </row>
    <row r="134" spans="1:54" ht="18.75" x14ac:dyDescent="0.15">
      <c r="B134" s="752"/>
      <c r="F134" s="439" t="str">
        <f>B131&amp;".3"</f>
        <v>10.1.3</v>
      </c>
      <c r="G134" s="525" t="s">
        <v>59</v>
      </c>
      <c r="H134" s="408" t="s">
        <v>413</v>
      </c>
      <c r="I134" s="499">
        <v>0</v>
      </c>
      <c r="J134" s="499"/>
      <c r="K134" s="499">
        <v>0</v>
      </c>
      <c r="L134" s="499">
        <v>0</v>
      </c>
      <c r="M134" s="499">
        <v>0</v>
      </c>
      <c r="N134" s="499">
        <v>0</v>
      </c>
      <c r="O134" s="499">
        <v>0</v>
      </c>
      <c r="P134" s="499">
        <v>1.77732</v>
      </c>
      <c r="Q134" s="499">
        <v>13822.171539999999</v>
      </c>
      <c r="R134" s="499">
        <v>0</v>
      </c>
      <c r="S134" s="499">
        <v>3702.9686499999998</v>
      </c>
      <c r="T134" s="499">
        <v>36655.361920000003</v>
      </c>
      <c r="U134" s="499">
        <v>342.33388000000002</v>
      </c>
      <c r="V134" s="499">
        <v>-109.7055</v>
      </c>
      <c r="W134" s="499">
        <v>44455.035940000002</v>
      </c>
      <c r="X134" s="499">
        <v>0</v>
      </c>
      <c r="Y134" s="499">
        <v>845.53188999999998</v>
      </c>
      <c r="Z134" s="499">
        <v>0</v>
      </c>
      <c r="AA134" s="499">
        <v>0</v>
      </c>
      <c r="AB134" s="499">
        <v>0</v>
      </c>
      <c r="AC134" s="499">
        <v>0</v>
      </c>
      <c r="AD134" s="499">
        <v>0</v>
      </c>
      <c r="AE134" s="499">
        <v>0</v>
      </c>
      <c r="AF134" s="499">
        <v>0</v>
      </c>
      <c r="AG134" s="499">
        <v>0</v>
      </c>
      <c r="AH134" s="499">
        <v>0</v>
      </c>
      <c r="AI134" s="499">
        <v>0</v>
      </c>
      <c r="AJ134" s="499">
        <v>0</v>
      </c>
      <c r="AK134" s="499">
        <v>0</v>
      </c>
      <c r="AL134" s="499">
        <v>0</v>
      </c>
      <c r="AM134" s="499">
        <v>0</v>
      </c>
      <c r="AN134" s="499">
        <v>0</v>
      </c>
      <c r="AO134" s="499">
        <v>0</v>
      </c>
      <c r="AP134" s="499">
        <v>0</v>
      </c>
      <c r="AQ134" s="499">
        <v>0</v>
      </c>
      <c r="AR134" s="499">
        <v>0</v>
      </c>
      <c r="AS134" s="499">
        <v>0</v>
      </c>
      <c r="AT134" s="499">
        <v>0</v>
      </c>
      <c r="AU134" s="499">
        <v>0</v>
      </c>
      <c r="AV134" s="499">
        <v>0</v>
      </c>
      <c r="AW134" s="499">
        <v>0</v>
      </c>
      <c r="AX134" s="499">
        <v>0</v>
      </c>
      <c r="AY134" s="602"/>
      <c r="AZ134" s="442"/>
      <c r="BA134" s="325"/>
      <c r="BB134" s="455"/>
    </row>
    <row r="135" spans="1:54" ht="18.75" x14ac:dyDescent="0.15">
      <c r="B135" s="752"/>
      <c r="F135" s="439" t="str">
        <f>B131&amp;".4"</f>
        <v>10.1.4</v>
      </c>
      <c r="G135" s="525" t="s">
        <v>60</v>
      </c>
      <c r="H135" s="408" t="s">
        <v>413</v>
      </c>
      <c r="I135" s="499">
        <v>0</v>
      </c>
      <c r="J135" s="499"/>
      <c r="K135" s="499">
        <v>0</v>
      </c>
      <c r="L135" s="499">
        <v>0</v>
      </c>
      <c r="M135" s="499">
        <v>0</v>
      </c>
      <c r="N135" s="499">
        <v>0</v>
      </c>
      <c r="O135" s="499">
        <v>0</v>
      </c>
      <c r="P135" s="499">
        <v>2375.6012300000002</v>
      </c>
      <c r="Q135" s="499">
        <v>59843.255305084742</v>
      </c>
      <c r="R135" s="499">
        <v>0</v>
      </c>
      <c r="S135" s="499">
        <v>-3.34796</v>
      </c>
      <c r="T135" s="499">
        <v>16653.989750847461</v>
      </c>
      <c r="U135" s="499">
        <v>41400.232956271189</v>
      </c>
      <c r="V135" s="499">
        <v>11504.154139152542</v>
      </c>
      <c r="W135" s="499">
        <v>1817.970763220339</v>
      </c>
      <c r="X135" s="499">
        <v>0</v>
      </c>
      <c r="Y135" s="499">
        <v>8000.87749440678</v>
      </c>
      <c r="Z135" s="499">
        <v>0</v>
      </c>
      <c r="AA135" s="499">
        <v>0</v>
      </c>
      <c r="AB135" s="499">
        <v>0</v>
      </c>
      <c r="AC135" s="499">
        <v>0</v>
      </c>
      <c r="AD135" s="499">
        <v>0</v>
      </c>
      <c r="AE135" s="499">
        <v>0</v>
      </c>
      <c r="AF135" s="499">
        <v>0</v>
      </c>
      <c r="AG135" s="499">
        <v>0</v>
      </c>
      <c r="AH135" s="499">
        <v>0</v>
      </c>
      <c r="AI135" s="499">
        <v>0</v>
      </c>
      <c r="AJ135" s="499">
        <v>0</v>
      </c>
      <c r="AK135" s="499">
        <v>0</v>
      </c>
      <c r="AL135" s="499">
        <v>0</v>
      </c>
      <c r="AM135" s="499">
        <v>0</v>
      </c>
      <c r="AN135" s="499">
        <v>0</v>
      </c>
      <c r="AO135" s="499">
        <v>0</v>
      </c>
      <c r="AP135" s="499">
        <v>0</v>
      </c>
      <c r="AQ135" s="499">
        <v>0</v>
      </c>
      <c r="AR135" s="499">
        <v>0</v>
      </c>
      <c r="AS135" s="499">
        <v>0</v>
      </c>
      <c r="AT135" s="499">
        <v>0</v>
      </c>
      <c r="AU135" s="499">
        <v>0</v>
      </c>
      <c r="AV135" s="499">
        <v>0</v>
      </c>
      <c r="AW135" s="499">
        <v>0</v>
      </c>
      <c r="AX135" s="499">
        <v>0</v>
      </c>
      <c r="AY135" s="602"/>
      <c r="AZ135" s="442"/>
      <c r="BA135" s="325"/>
      <c r="BB135" s="455"/>
    </row>
    <row r="136" spans="1:54" s="484" customFormat="1" ht="45" x14ac:dyDescent="0.15">
      <c r="A136" s="490"/>
      <c r="B136" s="752" t="s">
        <v>1525</v>
      </c>
      <c r="C136" s="490"/>
      <c r="D136" s="490"/>
      <c r="E136" s="169" t="s">
        <v>1458</v>
      </c>
      <c r="F136" s="493" t="str">
        <f>B136</f>
        <v>10.2</v>
      </c>
      <c r="G136" s="529" t="s">
        <v>503</v>
      </c>
      <c r="H136" s="524" t="s">
        <v>413</v>
      </c>
      <c r="I136" s="428">
        <f t="shared" ref="I136:AX136" si="7">SUM(I137:I140)</f>
        <v>0</v>
      </c>
      <c r="J136" s="428">
        <f t="shared" si="7"/>
        <v>0</v>
      </c>
      <c r="K136" s="428">
        <f t="shared" si="7"/>
        <v>0</v>
      </c>
      <c r="L136" s="428">
        <f t="shared" si="7"/>
        <v>0</v>
      </c>
      <c r="M136" s="428">
        <f t="shared" si="7"/>
        <v>0</v>
      </c>
      <c r="N136" s="428">
        <f t="shared" si="7"/>
        <v>0</v>
      </c>
      <c r="O136" s="428">
        <f t="shared" si="7"/>
        <v>0</v>
      </c>
      <c r="P136" s="428">
        <f t="shared" si="7"/>
        <v>0</v>
      </c>
      <c r="Q136" s="428">
        <f t="shared" si="7"/>
        <v>0</v>
      </c>
      <c r="R136" s="428">
        <f t="shared" si="7"/>
        <v>0</v>
      </c>
      <c r="S136" s="428">
        <f t="shared" si="7"/>
        <v>0</v>
      </c>
      <c r="T136" s="428">
        <f t="shared" si="7"/>
        <v>0</v>
      </c>
      <c r="U136" s="428">
        <f t="shared" si="7"/>
        <v>0</v>
      </c>
      <c r="V136" s="428">
        <f t="shared" si="7"/>
        <v>0</v>
      </c>
      <c r="W136" s="428">
        <f t="shared" si="7"/>
        <v>0</v>
      </c>
      <c r="X136" s="428">
        <f t="shared" si="7"/>
        <v>0</v>
      </c>
      <c r="Y136" s="428">
        <f t="shared" si="7"/>
        <v>0</v>
      </c>
      <c r="Z136" s="428">
        <f t="shared" si="7"/>
        <v>0</v>
      </c>
      <c r="AA136" s="428">
        <f t="shared" si="7"/>
        <v>9108.3045127118639</v>
      </c>
      <c r="AB136" s="428">
        <f t="shared" si="7"/>
        <v>12649.178309999999</v>
      </c>
      <c r="AC136" s="428">
        <f t="shared" si="7"/>
        <v>0</v>
      </c>
      <c r="AD136" s="428">
        <f t="shared" si="7"/>
        <v>7431.4825099999998</v>
      </c>
      <c r="AE136" s="428">
        <f t="shared" si="7"/>
        <v>52798.007809999996</v>
      </c>
      <c r="AF136" s="428">
        <f t="shared" si="7"/>
        <v>54562.084919999994</v>
      </c>
      <c r="AG136" s="428">
        <f t="shared" si="7"/>
        <v>46840.437508305084</v>
      </c>
      <c r="AH136" s="428">
        <f t="shared" si="7"/>
        <v>0</v>
      </c>
      <c r="AI136" s="428">
        <f t="shared" si="7"/>
        <v>0</v>
      </c>
      <c r="AJ136" s="428">
        <f t="shared" si="7"/>
        <v>8390.7640900000006</v>
      </c>
      <c r="AK136" s="428">
        <f t="shared" si="7"/>
        <v>6052.6548300000004</v>
      </c>
      <c r="AL136" s="428">
        <f t="shared" si="7"/>
        <v>0</v>
      </c>
      <c r="AM136" s="428">
        <f t="shared" si="7"/>
        <v>0</v>
      </c>
      <c r="AN136" s="428">
        <f t="shared" si="7"/>
        <v>81796.332444067797</v>
      </c>
      <c r="AO136" s="428">
        <f t="shared" si="7"/>
        <v>0</v>
      </c>
      <c r="AP136" s="428">
        <f t="shared" si="7"/>
        <v>0</v>
      </c>
      <c r="AQ136" s="428">
        <f t="shared" si="7"/>
        <v>7251.0958299999993</v>
      </c>
      <c r="AR136" s="428">
        <f t="shared" si="7"/>
        <v>0</v>
      </c>
      <c r="AS136" s="428">
        <f t="shared" si="7"/>
        <v>17080.926940000001</v>
      </c>
      <c r="AT136" s="428">
        <f t="shared" si="7"/>
        <v>0</v>
      </c>
      <c r="AU136" s="428">
        <f t="shared" si="7"/>
        <v>0</v>
      </c>
      <c r="AV136" s="428">
        <f t="shared" si="7"/>
        <v>0</v>
      </c>
      <c r="AW136" s="428">
        <f t="shared" si="7"/>
        <v>0</v>
      </c>
      <c r="AX136" s="428">
        <f t="shared" si="7"/>
        <v>0</v>
      </c>
      <c r="AY136" s="602" t="str">
        <f>G136</f>
        <v>амортизация</v>
      </c>
      <c r="AZ136" s="442"/>
      <c r="BA136" s="325" t="s">
        <v>533</v>
      </c>
      <c r="BB136" s="455"/>
    </row>
    <row r="137" spans="1:54" s="484" customFormat="1" ht="18.75" x14ac:dyDescent="0.15">
      <c r="A137" s="346"/>
      <c r="B137" s="752"/>
      <c r="C137" s="490"/>
      <c r="D137" s="490"/>
      <c r="F137" s="439" t="str">
        <f>B136&amp;".1"</f>
        <v>10.2.1</v>
      </c>
      <c r="G137" s="525" t="s">
        <v>57</v>
      </c>
      <c r="H137" s="524" t="s">
        <v>413</v>
      </c>
      <c r="I137" s="499">
        <v>0</v>
      </c>
      <c r="J137" s="499">
        <v>0</v>
      </c>
      <c r="K137" s="499">
        <v>0</v>
      </c>
      <c r="L137" s="499">
        <v>0</v>
      </c>
      <c r="M137" s="499">
        <v>0</v>
      </c>
      <c r="N137" s="499">
        <v>0</v>
      </c>
      <c r="O137" s="499">
        <v>0</v>
      </c>
      <c r="P137" s="499">
        <v>0</v>
      </c>
      <c r="Q137" s="499">
        <v>0</v>
      </c>
      <c r="R137" s="499">
        <v>0</v>
      </c>
      <c r="S137" s="499">
        <v>0</v>
      </c>
      <c r="T137" s="499">
        <v>0</v>
      </c>
      <c r="U137" s="499">
        <v>0</v>
      </c>
      <c r="V137" s="499">
        <v>0</v>
      </c>
      <c r="W137" s="499">
        <v>0</v>
      </c>
      <c r="X137" s="499">
        <v>0</v>
      </c>
      <c r="Y137" s="499">
        <v>0</v>
      </c>
      <c r="Z137" s="499">
        <v>0</v>
      </c>
      <c r="AA137" s="499">
        <v>0</v>
      </c>
      <c r="AB137" s="499">
        <v>0</v>
      </c>
      <c r="AC137" s="499">
        <v>0</v>
      </c>
      <c r="AD137" s="499">
        <v>0</v>
      </c>
      <c r="AE137" s="499">
        <v>0</v>
      </c>
      <c r="AF137" s="499">
        <v>0</v>
      </c>
      <c r="AG137" s="499">
        <v>0</v>
      </c>
      <c r="AH137" s="499">
        <v>0</v>
      </c>
      <c r="AI137" s="499">
        <v>0</v>
      </c>
      <c r="AJ137" s="499">
        <v>0</v>
      </c>
      <c r="AK137" s="499">
        <v>0</v>
      </c>
      <c r="AL137" s="499">
        <v>0</v>
      </c>
      <c r="AM137" s="499">
        <v>0</v>
      </c>
      <c r="AN137" s="499">
        <v>0</v>
      </c>
      <c r="AO137" s="499">
        <v>0</v>
      </c>
      <c r="AP137" s="499">
        <v>0</v>
      </c>
      <c r="AQ137" s="499">
        <v>2384.0801000000001</v>
      </c>
      <c r="AR137" s="499">
        <v>0</v>
      </c>
      <c r="AS137" s="499">
        <v>317.14999999999998</v>
      </c>
      <c r="AT137" s="499">
        <v>0</v>
      </c>
      <c r="AU137" s="499">
        <v>0</v>
      </c>
      <c r="AV137" s="499">
        <v>0</v>
      </c>
      <c r="AW137" s="499">
        <v>0</v>
      </c>
      <c r="AX137" s="499">
        <v>0</v>
      </c>
      <c r="AY137" s="602"/>
      <c r="AZ137" s="442"/>
      <c r="BA137" s="325"/>
      <c r="BB137" s="455"/>
    </row>
    <row r="138" spans="1:54" s="484" customFormat="1" ht="18.75" x14ac:dyDescent="0.15">
      <c r="A138" s="490"/>
      <c r="B138" s="752"/>
      <c r="C138" s="490"/>
      <c r="D138" s="490"/>
      <c r="F138" s="439" t="str">
        <f>B136&amp;".2"</f>
        <v>10.2.2</v>
      </c>
      <c r="G138" s="525" t="s">
        <v>58</v>
      </c>
      <c r="H138" s="524" t="s">
        <v>413</v>
      </c>
      <c r="I138" s="499">
        <v>0</v>
      </c>
      <c r="J138" s="499">
        <v>0</v>
      </c>
      <c r="K138" s="499">
        <v>0</v>
      </c>
      <c r="L138" s="499">
        <v>0</v>
      </c>
      <c r="M138" s="499">
        <v>0</v>
      </c>
      <c r="N138" s="499">
        <v>0</v>
      </c>
      <c r="O138" s="499">
        <v>0</v>
      </c>
      <c r="P138" s="499">
        <v>0</v>
      </c>
      <c r="Q138" s="499">
        <v>0</v>
      </c>
      <c r="R138" s="499">
        <v>0</v>
      </c>
      <c r="S138" s="499">
        <v>0</v>
      </c>
      <c r="T138" s="499">
        <v>0</v>
      </c>
      <c r="U138" s="499">
        <v>0</v>
      </c>
      <c r="V138" s="499">
        <v>0</v>
      </c>
      <c r="W138" s="499">
        <v>0</v>
      </c>
      <c r="X138" s="499">
        <v>0</v>
      </c>
      <c r="Y138" s="499">
        <v>0</v>
      </c>
      <c r="Z138" s="499">
        <v>0</v>
      </c>
      <c r="AA138" s="499">
        <v>243.7</v>
      </c>
      <c r="AB138" s="499">
        <v>0</v>
      </c>
      <c r="AC138" s="499">
        <v>0</v>
      </c>
      <c r="AD138" s="499">
        <v>8.6253200000000003</v>
      </c>
      <c r="AE138" s="499">
        <v>3752.13</v>
      </c>
      <c r="AF138" s="499">
        <v>1652.5</v>
      </c>
      <c r="AG138" s="499">
        <v>0</v>
      </c>
      <c r="AH138" s="499">
        <v>0</v>
      </c>
      <c r="AI138" s="499">
        <v>0</v>
      </c>
      <c r="AJ138" s="499">
        <v>0</v>
      </c>
      <c r="AK138" s="499">
        <v>52.976909999999997</v>
      </c>
      <c r="AL138" s="499">
        <v>0</v>
      </c>
      <c r="AM138" s="499">
        <v>0</v>
      </c>
      <c r="AN138" s="499">
        <v>0</v>
      </c>
      <c r="AO138" s="499">
        <v>0</v>
      </c>
      <c r="AP138" s="499">
        <v>0</v>
      </c>
      <c r="AQ138" s="499">
        <v>2422.6439999999998</v>
      </c>
      <c r="AR138" s="499">
        <v>0</v>
      </c>
      <c r="AS138" s="499">
        <v>2099.8466400000002</v>
      </c>
      <c r="AT138" s="499">
        <v>0</v>
      </c>
      <c r="AU138" s="499">
        <v>0</v>
      </c>
      <c r="AV138" s="499">
        <v>0</v>
      </c>
      <c r="AW138" s="499">
        <v>0</v>
      </c>
      <c r="AX138" s="499">
        <v>0</v>
      </c>
      <c r="AY138" s="602"/>
      <c r="AZ138" s="442"/>
      <c r="BA138" s="325"/>
      <c r="BB138" s="455"/>
    </row>
    <row r="139" spans="1:54" s="484" customFormat="1" ht="18.75" x14ac:dyDescent="0.15">
      <c r="A139" s="490"/>
      <c r="B139" s="752"/>
      <c r="C139" s="490"/>
      <c r="D139" s="490"/>
      <c r="F139" s="439" t="str">
        <f>B136&amp;".3"</f>
        <v>10.2.3</v>
      </c>
      <c r="G139" s="525" t="s">
        <v>59</v>
      </c>
      <c r="H139" s="524" t="s">
        <v>413</v>
      </c>
      <c r="I139" s="499">
        <v>0</v>
      </c>
      <c r="J139" s="499">
        <v>0</v>
      </c>
      <c r="K139" s="499">
        <v>0</v>
      </c>
      <c r="L139" s="499">
        <v>0</v>
      </c>
      <c r="M139" s="499">
        <v>0</v>
      </c>
      <c r="N139" s="499">
        <v>0</v>
      </c>
      <c r="O139" s="499">
        <v>0</v>
      </c>
      <c r="P139" s="499">
        <v>0</v>
      </c>
      <c r="Q139" s="499">
        <v>0</v>
      </c>
      <c r="R139" s="499">
        <v>0</v>
      </c>
      <c r="S139" s="499">
        <v>0</v>
      </c>
      <c r="T139" s="499">
        <v>0</v>
      </c>
      <c r="U139" s="499">
        <v>0</v>
      </c>
      <c r="V139" s="499">
        <v>0</v>
      </c>
      <c r="W139" s="499">
        <v>0</v>
      </c>
      <c r="X139" s="499">
        <v>0</v>
      </c>
      <c r="Y139" s="499">
        <v>0</v>
      </c>
      <c r="Z139" s="499">
        <v>0</v>
      </c>
      <c r="AA139" s="499">
        <v>0.25730999999999998</v>
      </c>
      <c r="AB139" s="499">
        <v>5729.4833099999996</v>
      </c>
      <c r="AC139" s="499">
        <v>0</v>
      </c>
      <c r="AD139" s="499">
        <v>3169.3176800000001</v>
      </c>
      <c r="AE139" s="499">
        <v>23002.372589999999</v>
      </c>
      <c r="AF139" s="499">
        <v>25021.433079999999</v>
      </c>
      <c r="AG139" s="499">
        <v>15658.79543</v>
      </c>
      <c r="AH139" s="499">
        <v>0</v>
      </c>
      <c r="AI139" s="499">
        <v>0</v>
      </c>
      <c r="AJ139" s="499">
        <v>8390.7640900000006</v>
      </c>
      <c r="AK139" s="499">
        <v>6195.1510600000001</v>
      </c>
      <c r="AL139" s="499">
        <v>0</v>
      </c>
      <c r="AM139" s="499">
        <v>0</v>
      </c>
      <c r="AN139" s="499">
        <v>0</v>
      </c>
      <c r="AO139" s="499">
        <v>0</v>
      </c>
      <c r="AP139" s="499">
        <v>0</v>
      </c>
      <c r="AQ139" s="499">
        <v>2375.1274699999999</v>
      </c>
      <c r="AR139" s="499">
        <v>0</v>
      </c>
      <c r="AS139" s="499">
        <v>2191.4542099999999</v>
      </c>
      <c r="AT139" s="499">
        <v>0</v>
      </c>
      <c r="AU139" s="499">
        <v>0</v>
      </c>
      <c r="AV139" s="499">
        <v>0</v>
      </c>
      <c r="AW139" s="499">
        <v>0</v>
      </c>
      <c r="AX139" s="499">
        <v>0</v>
      </c>
      <c r="AY139" s="602"/>
      <c r="AZ139" s="442"/>
      <c r="BA139" s="325"/>
      <c r="BB139" s="455"/>
    </row>
    <row r="140" spans="1:54" s="484" customFormat="1" ht="18.75" x14ac:dyDescent="0.15">
      <c r="A140" s="490"/>
      <c r="B140" s="752"/>
      <c r="C140" s="490"/>
      <c r="D140" s="490"/>
      <c r="F140" s="439" t="str">
        <f>B136&amp;".4"</f>
        <v>10.2.4</v>
      </c>
      <c r="G140" s="525" t="s">
        <v>60</v>
      </c>
      <c r="H140" s="524" t="s">
        <v>413</v>
      </c>
      <c r="I140" s="499">
        <v>0</v>
      </c>
      <c r="J140" s="499">
        <v>0</v>
      </c>
      <c r="K140" s="499">
        <v>0</v>
      </c>
      <c r="L140" s="499">
        <v>0</v>
      </c>
      <c r="M140" s="499">
        <v>0</v>
      </c>
      <c r="N140" s="499">
        <v>0</v>
      </c>
      <c r="O140" s="499">
        <v>0</v>
      </c>
      <c r="P140" s="499">
        <v>0</v>
      </c>
      <c r="Q140" s="499">
        <v>0</v>
      </c>
      <c r="R140" s="499">
        <v>0</v>
      </c>
      <c r="S140" s="499">
        <v>0</v>
      </c>
      <c r="T140" s="499">
        <v>0</v>
      </c>
      <c r="U140" s="499">
        <v>0</v>
      </c>
      <c r="V140" s="499">
        <v>0</v>
      </c>
      <c r="W140" s="499">
        <v>0</v>
      </c>
      <c r="X140" s="499">
        <v>0</v>
      </c>
      <c r="Y140" s="499">
        <v>0</v>
      </c>
      <c r="Z140" s="499">
        <v>0</v>
      </c>
      <c r="AA140" s="499">
        <v>8864.3472027118642</v>
      </c>
      <c r="AB140" s="499">
        <v>6919.6949999999997</v>
      </c>
      <c r="AC140" s="499">
        <v>0</v>
      </c>
      <c r="AD140" s="499">
        <v>4253.5395099999996</v>
      </c>
      <c r="AE140" s="499">
        <v>26043.505219999999</v>
      </c>
      <c r="AF140" s="499">
        <v>27888.151839999999</v>
      </c>
      <c r="AG140" s="499">
        <v>31181.642078305085</v>
      </c>
      <c r="AH140" s="499">
        <v>0</v>
      </c>
      <c r="AI140" s="499">
        <v>0</v>
      </c>
      <c r="AJ140" s="499">
        <v>0</v>
      </c>
      <c r="AK140" s="499">
        <v>-195.47314</v>
      </c>
      <c r="AL140" s="499">
        <v>0</v>
      </c>
      <c r="AM140" s="499">
        <v>0</v>
      </c>
      <c r="AN140" s="499">
        <v>81796.332444067797</v>
      </c>
      <c r="AO140" s="499">
        <v>0</v>
      </c>
      <c r="AP140" s="499">
        <v>0</v>
      </c>
      <c r="AQ140" s="499">
        <v>69.244259999999997</v>
      </c>
      <c r="AR140" s="499">
        <v>0</v>
      </c>
      <c r="AS140" s="499">
        <v>12472.47609</v>
      </c>
      <c r="AT140" s="499">
        <v>0</v>
      </c>
      <c r="AU140" s="499">
        <v>0</v>
      </c>
      <c r="AV140" s="499">
        <v>0</v>
      </c>
      <c r="AW140" s="499">
        <v>0</v>
      </c>
      <c r="AX140" s="499">
        <v>0</v>
      </c>
      <c r="AY140" s="602"/>
      <c r="AZ140" s="442"/>
      <c r="BA140" s="325"/>
      <c r="BB140" s="455"/>
    </row>
    <row r="141" spans="1:54" s="484" customFormat="1" ht="45" x14ac:dyDescent="0.15">
      <c r="A141" s="490"/>
      <c r="B141" s="752" t="s">
        <v>1526</v>
      </c>
      <c r="C141" s="490"/>
      <c r="D141" s="490"/>
      <c r="E141" s="169" t="s">
        <v>1458</v>
      </c>
      <c r="F141" s="493" t="str">
        <f>B141</f>
        <v>10.3</v>
      </c>
      <c r="G141" s="529" t="s">
        <v>505</v>
      </c>
      <c r="H141" s="524" t="s">
        <v>413</v>
      </c>
      <c r="I141" s="428">
        <f t="shared" ref="I141:AX141" si="8">SUM(I142:I145)</f>
        <v>0</v>
      </c>
      <c r="J141" s="428">
        <f t="shared" si="8"/>
        <v>0</v>
      </c>
      <c r="K141" s="428">
        <f t="shared" si="8"/>
        <v>0</v>
      </c>
      <c r="L141" s="428">
        <f t="shared" si="8"/>
        <v>0</v>
      </c>
      <c r="M141" s="428">
        <f t="shared" si="8"/>
        <v>0</v>
      </c>
      <c r="N141" s="428">
        <f t="shared" si="8"/>
        <v>0</v>
      </c>
      <c r="O141" s="428">
        <f t="shared" si="8"/>
        <v>0</v>
      </c>
      <c r="P141" s="428">
        <f t="shared" si="8"/>
        <v>0</v>
      </c>
      <c r="Q141" s="428">
        <f t="shared" si="8"/>
        <v>0</v>
      </c>
      <c r="R141" s="428">
        <f t="shared" si="8"/>
        <v>0</v>
      </c>
      <c r="S141" s="428">
        <f t="shared" si="8"/>
        <v>0</v>
      </c>
      <c r="T141" s="428">
        <f t="shared" si="8"/>
        <v>0</v>
      </c>
      <c r="U141" s="428">
        <f t="shared" si="8"/>
        <v>0</v>
      </c>
      <c r="V141" s="428">
        <f t="shared" si="8"/>
        <v>0</v>
      </c>
      <c r="W141" s="428">
        <f t="shared" si="8"/>
        <v>0</v>
      </c>
      <c r="X141" s="428">
        <f t="shared" si="8"/>
        <v>0</v>
      </c>
      <c r="Y141" s="428">
        <f t="shared" si="8"/>
        <v>0</v>
      </c>
      <c r="Z141" s="428">
        <f t="shared" si="8"/>
        <v>0</v>
      </c>
      <c r="AA141" s="428">
        <f t="shared" si="8"/>
        <v>1127.4000000000001</v>
      </c>
      <c r="AB141" s="428">
        <f t="shared" si="8"/>
        <v>0</v>
      </c>
      <c r="AC141" s="428">
        <f t="shared" si="8"/>
        <v>0</v>
      </c>
      <c r="AD141" s="428">
        <f t="shared" si="8"/>
        <v>0</v>
      </c>
      <c r="AE141" s="428">
        <f t="shared" si="8"/>
        <v>15493.42627</v>
      </c>
      <c r="AF141" s="428">
        <f t="shared" si="8"/>
        <v>7643.71</v>
      </c>
      <c r="AG141" s="428">
        <f t="shared" si="8"/>
        <v>0</v>
      </c>
      <c r="AH141" s="428">
        <f t="shared" si="8"/>
        <v>0</v>
      </c>
      <c r="AI141" s="428">
        <f t="shared" si="8"/>
        <v>0</v>
      </c>
      <c r="AJ141" s="428">
        <f t="shared" si="8"/>
        <v>0</v>
      </c>
      <c r="AK141" s="428">
        <f t="shared" si="8"/>
        <v>577.78309000000002</v>
      </c>
      <c r="AL141" s="428">
        <f t="shared" si="8"/>
        <v>0</v>
      </c>
      <c r="AM141" s="428">
        <f t="shared" si="8"/>
        <v>0</v>
      </c>
      <c r="AN141" s="428">
        <f t="shared" si="8"/>
        <v>0</v>
      </c>
      <c r="AO141" s="428">
        <f t="shared" si="8"/>
        <v>0</v>
      </c>
      <c r="AP141" s="428">
        <f t="shared" si="8"/>
        <v>0</v>
      </c>
      <c r="AQ141" s="428">
        <f t="shared" si="8"/>
        <v>0</v>
      </c>
      <c r="AR141" s="428">
        <f t="shared" si="8"/>
        <v>0</v>
      </c>
      <c r="AS141" s="428">
        <f t="shared" si="8"/>
        <v>1466.98</v>
      </c>
      <c r="AT141" s="428">
        <f t="shared" si="8"/>
        <v>0</v>
      </c>
      <c r="AU141" s="428">
        <f t="shared" si="8"/>
        <v>0</v>
      </c>
      <c r="AV141" s="428">
        <f t="shared" si="8"/>
        <v>0</v>
      </c>
      <c r="AW141" s="428">
        <f t="shared" si="8"/>
        <v>0</v>
      </c>
      <c r="AX141" s="428">
        <f t="shared" si="8"/>
        <v>0</v>
      </c>
      <c r="AY141" s="602" t="str">
        <f>G141</f>
        <v>прочие средства</v>
      </c>
      <c r="AZ141" s="442"/>
      <c r="BA141" s="325" t="s">
        <v>533</v>
      </c>
      <c r="BB141" s="455"/>
    </row>
    <row r="142" spans="1:54" s="484" customFormat="1" ht="18.75" x14ac:dyDescent="0.15">
      <c r="A142" s="346"/>
      <c r="B142" s="752"/>
      <c r="C142" s="490"/>
      <c r="D142" s="490"/>
      <c r="F142" s="439" t="str">
        <f>B141&amp;".1"</f>
        <v>10.3.1</v>
      </c>
      <c r="G142" s="525" t="s">
        <v>57</v>
      </c>
      <c r="H142" s="524" t="s">
        <v>413</v>
      </c>
      <c r="I142" s="499">
        <v>0</v>
      </c>
      <c r="J142" s="499"/>
      <c r="K142" s="499">
        <v>0</v>
      </c>
      <c r="L142" s="499">
        <v>0</v>
      </c>
      <c r="M142" s="499">
        <v>0</v>
      </c>
      <c r="N142" s="499">
        <v>0</v>
      </c>
      <c r="O142" s="499">
        <v>0</v>
      </c>
      <c r="P142" s="499">
        <v>0</v>
      </c>
      <c r="Q142" s="499">
        <v>0</v>
      </c>
      <c r="R142" s="499">
        <v>0</v>
      </c>
      <c r="S142" s="499">
        <v>0</v>
      </c>
      <c r="T142" s="499">
        <v>0</v>
      </c>
      <c r="U142" s="499">
        <v>0</v>
      </c>
      <c r="V142" s="499">
        <v>0</v>
      </c>
      <c r="W142" s="499">
        <v>0</v>
      </c>
      <c r="X142" s="499">
        <v>0</v>
      </c>
      <c r="Y142" s="499">
        <v>0</v>
      </c>
      <c r="Z142" s="499">
        <v>0</v>
      </c>
      <c r="AA142" s="499">
        <v>0</v>
      </c>
      <c r="AB142" s="499">
        <v>0</v>
      </c>
      <c r="AC142" s="499">
        <v>0</v>
      </c>
      <c r="AD142" s="499">
        <v>0</v>
      </c>
      <c r="AE142" s="499">
        <v>0</v>
      </c>
      <c r="AF142" s="499">
        <v>0</v>
      </c>
      <c r="AG142" s="499">
        <v>0</v>
      </c>
      <c r="AH142" s="499">
        <v>0</v>
      </c>
      <c r="AI142" s="499">
        <v>0</v>
      </c>
      <c r="AJ142" s="499">
        <v>0</v>
      </c>
      <c r="AK142" s="499">
        <v>0</v>
      </c>
      <c r="AL142" s="499">
        <v>0</v>
      </c>
      <c r="AM142" s="499">
        <v>0</v>
      </c>
      <c r="AN142" s="499">
        <v>0</v>
      </c>
      <c r="AO142" s="499">
        <v>0</v>
      </c>
      <c r="AP142" s="499">
        <v>0</v>
      </c>
      <c r="AQ142" s="499">
        <v>0</v>
      </c>
      <c r="AR142" s="499">
        <v>0</v>
      </c>
      <c r="AS142" s="499">
        <v>1466.98</v>
      </c>
      <c r="AT142" s="499">
        <v>0</v>
      </c>
      <c r="AU142" s="499">
        <v>0</v>
      </c>
      <c r="AV142" s="499">
        <v>0</v>
      </c>
      <c r="AW142" s="499">
        <v>0</v>
      </c>
      <c r="AX142" s="499">
        <v>0</v>
      </c>
      <c r="AY142" s="602"/>
      <c r="AZ142" s="442"/>
      <c r="BA142" s="325"/>
      <c r="BB142" s="455"/>
    </row>
    <row r="143" spans="1:54" s="484" customFormat="1" ht="18.75" x14ac:dyDescent="0.15">
      <c r="A143" s="490"/>
      <c r="B143" s="752"/>
      <c r="C143" s="490"/>
      <c r="D143" s="490"/>
      <c r="F143" s="439" t="str">
        <f>B141&amp;".2"</f>
        <v>10.3.2</v>
      </c>
      <c r="G143" s="525" t="s">
        <v>58</v>
      </c>
      <c r="H143" s="524" t="s">
        <v>413</v>
      </c>
      <c r="I143" s="499">
        <v>0</v>
      </c>
      <c r="J143" s="499"/>
      <c r="K143" s="499">
        <v>0</v>
      </c>
      <c r="L143" s="499">
        <v>0</v>
      </c>
      <c r="M143" s="499">
        <v>0</v>
      </c>
      <c r="N143" s="499">
        <v>0</v>
      </c>
      <c r="O143" s="499">
        <v>0</v>
      </c>
      <c r="P143" s="499">
        <v>0</v>
      </c>
      <c r="Q143" s="499">
        <v>0</v>
      </c>
      <c r="R143" s="499">
        <v>0</v>
      </c>
      <c r="S143" s="499">
        <v>0</v>
      </c>
      <c r="T143" s="499">
        <v>0</v>
      </c>
      <c r="U143" s="499">
        <v>0</v>
      </c>
      <c r="V143" s="499">
        <v>0</v>
      </c>
      <c r="W143" s="499">
        <v>0</v>
      </c>
      <c r="X143" s="499">
        <v>0</v>
      </c>
      <c r="Y143" s="499">
        <v>0</v>
      </c>
      <c r="Z143" s="499">
        <v>0</v>
      </c>
      <c r="AA143" s="499">
        <v>1127.4000000000001</v>
      </c>
      <c r="AB143" s="499">
        <v>0</v>
      </c>
      <c r="AC143" s="499">
        <v>0</v>
      </c>
      <c r="AD143" s="499">
        <v>0</v>
      </c>
      <c r="AE143" s="499">
        <v>15493.42627</v>
      </c>
      <c r="AF143" s="499">
        <v>7643.71</v>
      </c>
      <c r="AG143" s="499">
        <v>0</v>
      </c>
      <c r="AH143" s="499">
        <v>0</v>
      </c>
      <c r="AI143" s="499">
        <v>0</v>
      </c>
      <c r="AJ143" s="499">
        <v>0</v>
      </c>
      <c r="AK143" s="499">
        <v>577.78309000000002</v>
      </c>
      <c r="AL143" s="499">
        <v>0</v>
      </c>
      <c r="AM143" s="499">
        <v>0</v>
      </c>
      <c r="AN143" s="499">
        <v>0</v>
      </c>
      <c r="AO143" s="499">
        <v>0</v>
      </c>
      <c r="AP143" s="499">
        <v>0</v>
      </c>
      <c r="AQ143" s="499">
        <v>0</v>
      </c>
      <c r="AR143" s="499">
        <v>0</v>
      </c>
      <c r="AS143" s="499">
        <v>0</v>
      </c>
      <c r="AT143" s="499">
        <v>0</v>
      </c>
      <c r="AU143" s="499">
        <v>0</v>
      </c>
      <c r="AV143" s="499">
        <v>0</v>
      </c>
      <c r="AW143" s="499">
        <v>0</v>
      </c>
      <c r="AX143" s="499">
        <v>0</v>
      </c>
      <c r="AY143" s="602"/>
      <c r="AZ143" s="442"/>
      <c r="BA143" s="325"/>
      <c r="BB143" s="455"/>
    </row>
    <row r="144" spans="1:54" s="484" customFormat="1" ht="18.75" x14ac:dyDescent="0.15">
      <c r="A144" s="490"/>
      <c r="B144" s="752"/>
      <c r="C144" s="490"/>
      <c r="D144" s="490"/>
      <c r="F144" s="439" t="str">
        <f>B141&amp;".3"</f>
        <v>10.3.3</v>
      </c>
      <c r="G144" s="525" t="s">
        <v>59</v>
      </c>
      <c r="H144" s="524" t="s">
        <v>413</v>
      </c>
      <c r="I144" s="499">
        <v>0</v>
      </c>
      <c r="J144" s="499"/>
      <c r="K144" s="499">
        <v>0</v>
      </c>
      <c r="L144" s="499">
        <v>0</v>
      </c>
      <c r="M144" s="499">
        <v>0</v>
      </c>
      <c r="N144" s="499">
        <v>0</v>
      </c>
      <c r="O144" s="499">
        <v>0</v>
      </c>
      <c r="P144" s="499">
        <v>0</v>
      </c>
      <c r="Q144" s="499">
        <v>0</v>
      </c>
      <c r="R144" s="499">
        <v>0</v>
      </c>
      <c r="S144" s="499">
        <v>0</v>
      </c>
      <c r="T144" s="499">
        <v>0</v>
      </c>
      <c r="U144" s="499">
        <v>0</v>
      </c>
      <c r="V144" s="499">
        <v>0</v>
      </c>
      <c r="W144" s="499">
        <v>0</v>
      </c>
      <c r="X144" s="499">
        <v>0</v>
      </c>
      <c r="Y144" s="499">
        <v>0</v>
      </c>
      <c r="Z144" s="499">
        <v>0</v>
      </c>
      <c r="AA144" s="499">
        <v>0</v>
      </c>
      <c r="AB144" s="499">
        <v>0</v>
      </c>
      <c r="AC144" s="499">
        <v>0</v>
      </c>
      <c r="AD144" s="499">
        <v>0</v>
      </c>
      <c r="AE144" s="499">
        <v>0</v>
      </c>
      <c r="AF144" s="499">
        <v>0</v>
      </c>
      <c r="AG144" s="499">
        <v>0</v>
      </c>
      <c r="AH144" s="499">
        <v>0</v>
      </c>
      <c r="AI144" s="499">
        <v>0</v>
      </c>
      <c r="AJ144" s="499">
        <v>0</v>
      </c>
      <c r="AK144" s="499">
        <v>0</v>
      </c>
      <c r="AL144" s="499">
        <v>0</v>
      </c>
      <c r="AM144" s="499">
        <v>0</v>
      </c>
      <c r="AN144" s="499">
        <v>0</v>
      </c>
      <c r="AO144" s="499">
        <v>0</v>
      </c>
      <c r="AP144" s="499">
        <v>0</v>
      </c>
      <c r="AQ144" s="499">
        <v>0</v>
      </c>
      <c r="AR144" s="499">
        <v>0</v>
      </c>
      <c r="AS144" s="499">
        <v>0</v>
      </c>
      <c r="AT144" s="499">
        <v>0</v>
      </c>
      <c r="AU144" s="499">
        <v>0</v>
      </c>
      <c r="AV144" s="499">
        <v>0</v>
      </c>
      <c r="AW144" s="499">
        <v>0</v>
      </c>
      <c r="AX144" s="499">
        <v>0</v>
      </c>
      <c r="AY144" s="602"/>
      <c r="AZ144" s="442"/>
      <c r="BA144" s="325"/>
      <c r="BB144" s="455"/>
    </row>
    <row r="145" spans="1:54" s="484" customFormat="1" ht="18.75" x14ac:dyDescent="0.15">
      <c r="A145" s="490"/>
      <c r="B145" s="752"/>
      <c r="C145" s="490"/>
      <c r="D145" s="490"/>
      <c r="F145" s="439" t="str">
        <f>B141&amp;".4"</f>
        <v>10.3.4</v>
      </c>
      <c r="G145" s="525" t="s">
        <v>60</v>
      </c>
      <c r="H145" s="524" t="s">
        <v>413</v>
      </c>
      <c r="I145" s="499">
        <v>0</v>
      </c>
      <c r="J145" s="499"/>
      <c r="K145" s="499">
        <v>0</v>
      </c>
      <c r="L145" s="499">
        <v>0</v>
      </c>
      <c r="M145" s="499">
        <v>0</v>
      </c>
      <c r="N145" s="499">
        <v>0</v>
      </c>
      <c r="O145" s="499">
        <v>0</v>
      </c>
      <c r="P145" s="499">
        <v>0</v>
      </c>
      <c r="Q145" s="499">
        <v>0</v>
      </c>
      <c r="R145" s="499">
        <v>0</v>
      </c>
      <c r="S145" s="499">
        <v>0</v>
      </c>
      <c r="T145" s="499">
        <v>0</v>
      </c>
      <c r="U145" s="499">
        <v>0</v>
      </c>
      <c r="V145" s="499">
        <v>0</v>
      </c>
      <c r="W145" s="499">
        <v>0</v>
      </c>
      <c r="X145" s="499">
        <v>0</v>
      </c>
      <c r="Y145" s="499">
        <v>0</v>
      </c>
      <c r="Z145" s="499">
        <v>0</v>
      </c>
      <c r="AA145" s="499">
        <v>0</v>
      </c>
      <c r="AB145" s="499">
        <v>0</v>
      </c>
      <c r="AC145" s="499">
        <v>0</v>
      </c>
      <c r="AD145" s="499">
        <v>0</v>
      </c>
      <c r="AE145" s="499">
        <v>0</v>
      </c>
      <c r="AF145" s="499">
        <v>0</v>
      </c>
      <c r="AG145" s="499">
        <v>0</v>
      </c>
      <c r="AH145" s="499">
        <v>0</v>
      </c>
      <c r="AI145" s="499">
        <v>0</v>
      </c>
      <c r="AJ145" s="499">
        <v>0</v>
      </c>
      <c r="AK145" s="499">
        <v>0</v>
      </c>
      <c r="AL145" s="499">
        <v>0</v>
      </c>
      <c r="AM145" s="499">
        <v>0</v>
      </c>
      <c r="AN145" s="499">
        <v>0</v>
      </c>
      <c r="AO145" s="499">
        <v>0</v>
      </c>
      <c r="AP145" s="499">
        <v>0</v>
      </c>
      <c r="AQ145" s="499">
        <v>0</v>
      </c>
      <c r="AR145" s="499">
        <v>0</v>
      </c>
      <c r="AS145" s="499">
        <v>0</v>
      </c>
      <c r="AT145" s="499">
        <v>0</v>
      </c>
      <c r="AU145" s="499">
        <v>0</v>
      </c>
      <c r="AV145" s="499">
        <v>0</v>
      </c>
      <c r="AW145" s="499">
        <v>0</v>
      </c>
      <c r="AX145" s="499">
        <v>0</v>
      </c>
      <c r="AY145" s="602"/>
      <c r="AZ145" s="442"/>
      <c r="BA145" s="325"/>
      <c r="BB145" s="455"/>
    </row>
    <row r="146" spans="1:54" s="484" customFormat="1" ht="45" x14ac:dyDescent="0.15">
      <c r="A146" s="490"/>
      <c r="B146" s="752" t="s">
        <v>1527</v>
      </c>
      <c r="C146" s="490"/>
      <c r="D146" s="490"/>
      <c r="E146" s="169" t="s">
        <v>1458</v>
      </c>
      <c r="F146" s="493" t="str">
        <f>B146</f>
        <v>10.4</v>
      </c>
      <c r="G146" s="529" t="s">
        <v>509</v>
      </c>
      <c r="H146" s="524" t="s">
        <v>413</v>
      </c>
      <c r="I146" s="428">
        <f t="shared" ref="I146:AX146" si="9">SUM(I147:I150)</f>
        <v>0</v>
      </c>
      <c r="J146" s="428">
        <f t="shared" si="9"/>
        <v>0</v>
      </c>
      <c r="K146" s="428">
        <f t="shared" si="9"/>
        <v>0</v>
      </c>
      <c r="L146" s="428">
        <f t="shared" si="9"/>
        <v>0</v>
      </c>
      <c r="M146" s="428">
        <f t="shared" si="9"/>
        <v>0</v>
      </c>
      <c r="N146" s="428">
        <f t="shared" si="9"/>
        <v>0</v>
      </c>
      <c r="O146" s="428">
        <f t="shared" si="9"/>
        <v>0</v>
      </c>
      <c r="P146" s="428">
        <f t="shared" si="9"/>
        <v>0</v>
      </c>
      <c r="Q146" s="428">
        <f t="shared" si="9"/>
        <v>0</v>
      </c>
      <c r="R146" s="428">
        <f t="shared" si="9"/>
        <v>0</v>
      </c>
      <c r="S146" s="428">
        <f t="shared" si="9"/>
        <v>0</v>
      </c>
      <c r="T146" s="428">
        <f t="shared" si="9"/>
        <v>0</v>
      </c>
      <c r="U146" s="428">
        <f t="shared" si="9"/>
        <v>0</v>
      </c>
      <c r="V146" s="428">
        <f t="shared" si="9"/>
        <v>0</v>
      </c>
      <c r="W146" s="428">
        <f t="shared" si="9"/>
        <v>0</v>
      </c>
      <c r="X146" s="428">
        <f t="shared" si="9"/>
        <v>0</v>
      </c>
      <c r="Y146" s="428">
        <f t="shared" si="9"/>
        <v>0</v>
      </c>
      <c r="Z146" s="428">
        <f t="shared" si="9"/>
        <v>0</v>
      </c>
      <c r="AA146" s="428">
        <f t="shared" si="9"/>
        <v>622.66269999999986</v>
      </c>
      <c r="AB146" s="428">
        <f t="shared" si="9"/>
        <v>0</v>
      </c>
      <c r="AC146" s="428">
        <f t="shared" si="9"/>
        <v>0</v>
      </c>
      <c r="AD146" s="428">
        <f t="shared" si="9"/>
        <v>0</v>
      </c>
      <c r="AE146" s="428">
        <f t="shared" si="9"/>
        <v>0</v>
      </c>
      <c r="AF146" s="428">
        <f t="shared" si="9"/>
        <v>8999.3188000000009</v>
      </c>
      <c r="AG146" s="428">
        <f t="shared" si="9"/>
        <v>0</v>
      </c>
      <c r="AH146" s="428">
        <f t="shared" si="9"/>
        <v>0</v>
      </c>
      <c r="AI146" s="428">
        <f t="shared" si="9"/>
        <v>0</v>
      </c>
      <c r="AJ146" s="428">
        <f t="shared" si="9"/>
        <v>0</v>
      </c>
      <c r="AK146" s="428">
        <f t="shared" si="9"/>
        <v>1150.0129699999998</v>
      </c>
      <c r="AL146" s="428">
        <f t="shared" si="9"/>
        <v>0</v>
      </c>
      <c r="AM146" s="428">
        <f t="shared" si="9"/>
        <v>0</v>
      </c>
      <c r="AN146" s="428">
        <f t="shared" si="9"/>
        <v>0</v>
      </c>
      <c r="AO146" s="428">
        <f t="shared" si="9"/>
        <v>0</v>
      </c>
      <c r="AP146" s="428">
        <f t="shared" si="9"/>
        <v>0</v>
      </c>
      <c r="AQ146" s="428">
        <f t="shared" si="9"/>
        <v>0</v>
      </c>
      <c r="AR146" s="428">
        <f t="shared" si="9"/>
        <v>0</v>
      </c>
      <c r="AS146" s="428">
        <f t="shared" si="9"/>
        <v>4129.2082499999997</v>
      </c>
      <c r="AT146" s="428">
        <f t="shared" si="9"/>
        <v>0</v>
      </c>
      <c r="AU146" s="428">
        <f t="shared" si="9"/>
        <v>0</v>
      </c>
      <c r="AV146" s="428">
        <f t="shared" si="9"/>
        <v>0</v>
      </c>
      <c r="AW146" s="428">
        <f t="shared" si="9"/>
        <v>0</v>
      </c>
      <c r="AX146" s="428">
        <f t="shared" si="9"/>
        <v>0</v>
      </c>
      <c r="AY146" s="602" t="str">
        <f>G146</f>
        <v>прибыль, направленная на инвестиции</v>
      </c>
      <c r="AZ146" s="442"/>
      <c r="BA146" s="325" t="s">
        <v>533</v>
      </c>
      <c r="BB146" s="455"/>
    </row>
    <row r="147" spans="1:54" s="484" customFormat="1" ht="18.75" x14ac:dyDescent="0.15">
      <c r="A147" s="346"/>
      <c r="B147" s="752"/>
      <c r="C147" s="490"/>
      <c r="D147" s="490"/>
      <c r="F147" s="439" t="str">
        <f>B146&amp;".1"</f>
        <v>10.4.1</v>
      </c>
      <c r="G147" s="525" t="s">
        <v>57</v>
      </c>
      <c r="H147" s="524" t="s">
        <v>413</v>
      </c>
      <c r="I147" s="499">
        <v>0</v>
      </c>
      <c r="J147" s="499"/>
      <c r="K147" s="499">
        <v>0</v>
      </c>
      <c r="L147" s="499">
        <v>0</v>
      </c>
      <c r="M147" s="499">
        <v>0</v>
      </c>
      <c r="N147" s="499">
        <v>0</v>
      </c>
      <c r="O147" s="499">
        <v>0</v>
      </c>
      <c r="P147" s="499">
        <v>0</v>
      </c>
      <c r="Q147" s="499">
        <v>0</v>
      </c>
      <c r="R147" s="499">
        <v>0</v>
      </c>
      <c r="S147" s="499">
        <v>0</v>
      </c>
      <c r="T147" s="499">
        <v>0</v>
      </c>
      <c r="U147" s="499">
        <v>0</v>
      </c>
      <c r="V147" s="499">
        <v>0</v>
      </c>
      <c r="W147" s="499">
        <v>0</v>
      </c>
      <c r="X147" s="499">
        <v>0</v>
      </c>
      <c r="Y147" s="499">
        <v>0</v>
      </c>
      <c r="Z147" s="499">
        <v>0</v>
      </c>
      <c r="AA147" s="499">
        <v>0</v>
      </c>
      <c r="AB147" s="499">
        <v>0</v>
      </c>
      <c r="AC147" s="499">
        <v>0</v>
      </c>
      <c r="AD147" s="499">
        <v>0</v>
      </c>
      <c r="AE147" s="499">
        <v>0</v>
      </c>
      <c r="AF147" s="499">
        <v>0</v>
      </c>
      <c r="AG147" s="499">
        <v>0</v>
      </c>
      <c r="AH147" s="499">
        <v>0</v>
      </c>
      <c r="AI147" s="499">
        <v>0</v>
      </c>
      <c r="AJ147" s="499">
        <v>0</v>
      </c>
      <c r="AK147" s="499">
        <v>0</v>
      </c>
      <c r="AL147" s="499">
        <v>0</v>
      </c>
      <c r="AM147" s="499">
        <v>0</v>
      </c>
      <c r="AN147" s="499">
        <v>0</v>
      </c>
      <c r="AO147" s="499">
        <v>0</v>
      </c>
      <c r="AP147" s="499">
        <v>0</v>
      </c>
      <c r="AQ147" s="499">
        <v>0</v>
      </c>
      <c r="AR147" s="499">
        <v>0</v>
      </c>
      <c r="AS147" s="499">
        <v>4129.2082499999997</v>
      </c>
      <c r="AT147" s="499">
        <v>0</v>
      </c>
      <c r="AU147" s="499">
        <v>0</v>
      </c>
      <c r="AV147" s="499">
        <v>0</v>
      </c>
      <c r="AW147" s="499">
        <v>0</v>
      </c>
      <c r="AX147" s="499">
        <v>0</v>
      </c>
      <c r="AY147" s="602"/>
      <c r="AZ147" s="442"/>
      <c r="BA147" s="325"/>
      <c r="BB147" s="455"/>
    </row>
    <row r="148" spans="1:54" s="484" customFormat="1" ht="18.75" x14ac:dyDescent="0.15">
      <c r="A148" s="490"/>
      <c r="B148" s="752"/>
      <c r="C148" s="490"/>
      <c r="D148" s="490"/>
      <c r="F148" s="439" t="str">
        <f>B146&amp;".2"</f>
        <v>10.4.2</v>
      </c>
      <c r="G148" s="525" t="s">
        <v>58</v>
      </c>
      <c r="H148" s="524" t="s">
        <v>413</v>
      </c>
      <c r="I148" s="499">
        <v>0</v>
      </c>
      <c r="J148" s="499"/>
      <c r="K148" s="499">
        <v>0</v>
      </c>
      <c r="L148" s="499">
        <v>0</v>
      </c>
      <c r="M148" s="499">
        <v>0</v>
      </c>
      <c r="N148" s="499">
        <v>0</v>
      </c>
      <c r="O148" s="499">
        <v>0</v>
      </c>
      <c r="P148" s="499">
        <v>0</v>
      </c>
      <c r="Q148" s="499">
        <v>0</v>
      </c>
      <c r="R148" s="499">
        <v>0</v>
      </c>
      <c r="S148" s="499">
        <v>0</v>
      </c>
      <c r="T148" s="499">
        <v>0</v>
      </c>
      <c r="U148" s="499">
        <v>0</v>
      </c>
      <c r="V148" s="499">
        <v>0</v>
      </c>
      <c r="W148" s="499">
        <v>0</v>
      </c>
      <c r="X148" s="499">
        <v>0</v>
      </c>
      <c r="Y148" s="499">
        <v>0</v>
      </c>
      <c r="Z148" s="499">
        <v>0</v>
      </c>
      <c r="AA148" s="499">
        <v>622.66269999999986</v>
      </c>
      <c r="AB148" s="499">
        <v>0</v>
      </c>
      <c r="AC148" s="499">
        <v>0</v>
      </c>
      <c r="AD148" s="499">
        <v>0</v>
      </c>
      <c r="AE148" s="499">
        <v>0</v>
      </c>
      <c r="AF148" s="499">
        <v>8999.3188000000009</v>
      </c>
      <c r="AG148" s="499">
        <v>0</v>
      </c>
      <c r="AH148" s="499">
        <v>0</v>
      </c>
      <c r="AI148" s="499">
        <v>0</v>
      </c>
      <c r="AJ148" s="499">
        <v>0</v>
      </c>
      <c r="AK148" s="499">
        <v>1150.0129699999998</v>
      </c>
      <c r="AL148" s="499">
        <v>0</v>
      </c>
      <c r="AM148" s="499">
        <v>0</v>
      </c>
      <c r="AN148" s="499">
        <v>0</v>
      </c>
      <c r="AO148" s="499">
        <v>0</v>
      </c>
      <c r="AP148" s="499">
        <v>0</v>
      </c>
      <c r="AQ148" s="499">
        <v>0</v>
      </c>
      <c r="AR148" s="499">
        <v>0</v>
      </c>
      <c r="AS148" s="499">
        <v>0</v>
      </c>
      <c r="AT148" s="499">
        <v>0</v>
      </c>
      <c r="AU148" s="499">
        <v>0</v>
      </c>
      <c r="AV148" s="499">
        <v>0</v>
      </c>
      <c r="AW148" s="499">
        <v>0</v>
      </c>
      <c r="AX148" s="499">
        <v>0</v>
      </c>
      <c r="AY148" s="602"/>
      <c r="AZ148" s="442"/>
      <c r="BA148" s="325"/>
      <c r="BB148" s="455"/>
    </row>
    <row r="149" spans="1:54" s="484" customFormat="1" ht="18.75" x14ac:dyDescent="0.15">
      <c r="A149" s="490"/>
      <c r="B149" s="752"/>
      <c r="C149" s="490"/>
      <c r="D149" s="490"/>
      <c r="F149" s="439" t="str">
        <f>B146&amp;".3"</f>
        <v>10.4.3</v>
      </c>
      <c r="G149" s="525" t="s">
        <v>59</v>
      </c>
      <c r="H149" s="524" t="s">
        <v>413</v>
      </c>
      <c r="I149" s="499">
        <v>0</v>
      </c>
      <c r="J149" s="499"/>
      <c r="K149" s="499">
        <v>0</v>
      </c>
      <c r="L149" s="499">
        <v>0</v>
      </c>
      <c r="M149" s="499">
        <v>0</v>
      </c>
      <c r="N149" s="499">
        <v>0</v>
      </c>
      <c r="O149" s="499">
        <v>0</v>
      </c>
      <c r="P149" s="499">
        <v>0</v>
      </c>
      <c r="Q149" s="499">
        <v>0</v>
      </c>
      <c r="R149" s="499">
        <v>0</v>
      </c>
      <c r="S149" s="499">
        <v>0</v>
      </c>
      <c r="T149" s="499">
        <v>0</v>
      </c>
      <c r="U149" s="499">
        <v>0</v>
      </c>
      <c r="V149" s="499">
        <v>0</v>
      </c>
      <c r="W149" s="499">
        <v>0</v>
      </c>
      <c r="X149" s="499">
        <v>0</v>
      </c>
      <c r="Y149" s="499">
        <v>0</v>
      </c>
      <c r="Z149" s="499">
        <v>0</v>
      </c>
      <c r="AA149" s="499">
        <v>0</v>
      </c>
      <c r="AB149" s="499">
        <v>0</v>
      </c>
      <c r="AC149" s="499">
        <v>0</v>
      </c>
      <c r="AD149" s="499">
        <v>0</v>
      </c>
      <c r="AE149" s="499">
        <v>0</v>
      </c>
      <c r="AF149" s="499">
        <v>0</v>
      </c>
      <c r="AG149" s="499">
        <v>0</v>
      </c>
      <c r="AH149" s="499">
        <v>0</v>
      </c>
      <c r="AI149" s="499">
        <v>0</v>
      </c>
      <c r="AJ149" s="499">
        <v>0</v>
      </c>
      <c r="AK149" s="499">
        <v>0</v>
      </c>
      <c r="AL149" s="499">
        <v>0</v>
      </c>
      <c r="AM149" s="499">
        <v>0</v>
      </c>
      <c r="AN149" s="499">
        <v>0</v>
      </c>
      <c r="AO149" s="499">
        <v>0</v>
      </c>
      <c r="AP149" s="499">
        <v>0</v>
      </c>
      <c r="AQ149" s="499">
        <v>0</v>
      </c>
      <c r="AR149" s="499">
        <v>0</v>
      </c>
      <c r="AS149" s="499">
        <v>0</v>
      </c>
      <c r="AT149" s="499">
        <v>0</v>
      </c>
      <c r="AU149" s="499">
        <v>0</v>
      </c>
      <c r="AV149" s="499">
        <v>0</v>
      </c>
      <c r="AW149" s="499">
        <v>0</v>
      </c>
      <c r="AX149" s="499">
        <v>0</v>
      </c>
      <c r="AY149" s="602"/>
      <c r="AZ149" s="442"/>
      <c r="BA149" s="325"/>
      <c r="BB149" s="455"/>
    </row>
    <row r="150" spans="1:54" s="484" customFormat="1" ht="18.75" x14ac:dyDescent="0.15">
      <c r="A150" s="490"/>
      <c r="B150" s="752"/>
      <c r="C150" s="490"/>
      <c r="D150" s="490"/>
      <c r="F150" s="439" t="str">
        <f>B146&amp;".4"</f>
        <v>10.4.4</v>
      </c>
      <c r="G150" s="525" t="s">
        <v>60</v>
      </c>
      <c r="H150" s="524" t="s">
        <v>413</v>
      </c>
      <c r="I150" s="499">
        <v>0</v>
      </c>
      <c r="J150" s="499"/>
      <c r="K150" s="499">
        <v>0</v>
      </c>
      <c r="L150" s="499">
        <v>0</v>
      </c>
      <c r="M150" s="499">
        <v>0</v>
      </c>
      <c r="N150" s="499">
        <v>0</v>
      </c>
      <c r="O150" s="499">
        <v>0</v>
      </c>
      <c r="P150" s="499">
        <v>0</v>
      </c>
      <c r="Q150" s="499">
        <v>0</v>
      </c>
      <c r="R150" s="499">
        <v>0</v>
      </c>
      <c r="S150" s="499">
        <v>0</v>
      </c>
      <c r="T150" s="499">
        <v>0</v>
      </c>
      <c r="U150" s="499">
        <v>0</v>
      </c>
      <c r="V150" s="499">
        <v>0</v>
      </c>
      <c r="W150" s="499">
        <v>0</v>
      </c>
      <c r="X150" s="499">
        <v>0</v>
      </c>
      <c r="Y150" s="499">
        <v>0</v>
      </c>
      <c r="Z150" s="499">
        <v>0</v>
      </c>
      <c r="AA150" s="499">
        <v>0</v>
      </c>
      <c r="AB150" s="499">
        <v>0</v>
      </c>
      <c r="AC150" s="499">
        <v>0</v>
      </c>
      <c r="AD150" s="499">
        <v>0</v>
      </c>
      <c r="AE150" s="499">
        <v>0</v>
      </c>
      <c r="AF150" s="499">
        <v>0</v>
      </c>
      <c r="AG150" s="499">
        <v>0</v>
      </c>
      <c r="AH150" s="499">
        <v>0</v>
      </c>
      <c r="AI150" s="499">
        <v>0</v>
      </c>
      <c r="AJ150" s="499">
        <v>0</v>
      </c>
      <c r="AK150" s="499">
        <v>0</v>
      </c>
      <c r="AL150" s="499">
        <v>0</v>
      </c>
      <c r="AM150" s="499">
        <v>0</v>
      </c>
      <c r="AN150" s="499">
        <v>0</v>
      </c>
      <c r="AO150" s="499">
        <v>0</v>
      </c>
      <c r="AP150" s="499">
        <v>0</v>
      </c>
      <c r="AQ150" s="499">
        <v>0</v>
      </c>
      <c r="AR150" s="499">
        <v>0</v>
      </c>
      <c r="AS150" s="499">
        <v>0</v>
      </c>
      <c r="AT150" s="499">
        <v>0</v>
      </c>
      <c r="AU150" s="499">
        <v>0</v>
      </c>
      <c r="AV150" s="499">
        <v>0</v>
      </c>
      <c r="AW150" s="499">
        <v>0</v>
      </c>
      <c r="AX150" s="499">
        <v>0</v>
      </c>
      <c r="AY150" s="602"/>
      <c r="AZ150" s="442"/>
      <c r="BA150" s="325"/>
      <c r="BB150" s="455"/>
    </row>
    <row r="151" spans="1:54" s="484" customFormat="1" ht="45" x14ac:dyDescent="0.15">
      <c r="A151" s="490"/>
      <c r="B151" s="752" t="s">
        <v>1528</v>
      </c>
      <c r="C151" s="490"/>
      <c r="D151" s="490"/>
      <c r="E151" s="169" t="s">
        <v>1458</v>
      </c>
      <c r="F151" s="493" t="str">
        <f>B151</f>
        <v>10.5</v>
      </c>
      <c r="G151" s="529" t="s">
        <v>499</v>
      </c>
      <c r="H151" s="524" t="s">
        <v>413</v>
      </c>
      <c r="I151" s="428">
        <f t="shared" ref="I151:AX151" si="10">SUM(I152:I155)</f>
        <v>0</v>
      </c>
      <c r="J151" s="428">
        <f t="shared" si="10"/>
        <v>0</v>
      </c>
      <c r="K151" s="428">
        <f t="shared" si="10"/>
        <v>0</v>
      </c>
      <c r="L151" s="428">
        <f t="shared" si="10"/>
        <v>0</v>
      </c>
      <c r="M151" s="428">
        <f t="shared" si="10"/>
        <v>0</v>
      </c>
      <c r="N151" s="428">
        <f t="shared" si="10"/>
        <v>0</v>
      </c>
      <c r="O151" s="428">
        <f t="shared" si="10"/>
        <v>0</v>
      </c>
      <c r="P151" s="428">
        <f t="shared" si="10"/>
        <v>0</v>
      </c>
      <c r="Q151" s="428">
        <f t="shared" si="10"/>
        <v>0</v>
      </c>
      <c r="R151" s="428">
        <f t="shared" si="10"/>
        <v>0</v>
      </c>
      <c r="S151" s="428">
        <f t="shared" si="10"/>
        <v>0</v>
      </c>
      <c r="T151" s="428">
        <f t="shared" si="10"/>
        <v>0</v>
      </c>
      <c r="U151" s="428">
        <f t="shared" si="10"/>
        <v>0</v>
      </c>
      <c r="V151" s="428">
        <f t="shared" si="10"/>
        <v>0</v>
      </c>
      <c r="W151" s="428">
        <f t="shared" si="10"/>
        <v>0</v>
      </c>
      <c r="X151" s="428">
        <f t="shared" si="10"/>
        <v>0</v>
      </c>
      <c r="Y151" s="428">
        <f t="shared" si="10"/>
        <v>0</v>
      </c>
      <c r="Z151" s="428">
        <f t="shared" si="10"/>
        <v>0</v>
      </c>
      <c r="AA151" s="428">
        <f t="shared" si="10"/>
        <v>0</v>
      </c>
      <c r="AB151" s="428">
        <f t="shared" si="10"/>
        <v>0</v>
      </c>
      <c r="AC151" s="428">
        <f t="shared" si="10"/>
        <v>0</v>
      </c>
      <c r="AD151" s="428">
        <f t="shared" si="10"/>
        <v>0</v>
      </c>
      <c r="AE151" s="428">
        <f t="shared" si="10"/>
        <v>0</v>
      </c>
      <c r="AF151" s="428">
        <f t="shared" si="10"/>
        <v>0</v>
      </c>
      <c r="AG151" s="428">
        <f t="shared" si="10"/>
        <v>0</v>
      </c>
      <c r="AH151" s="428">
        <f t="shared" si="10"/>
        <v>0</v>
      </c>
      <c r="AI151" s="428">
        <f t="shared" si="10"/>
        <v>0</v>
      </c>
      <c r="AJ151" s="428">
        <f t="shared" si="10"/>
        <v>0</v>
      </c>
      <c r="AK151" s="428">
        <f t="shared" si="10"/>
        <v>0</v>
      </c>
      <c r="AL151" s="428">
        <f t="shared" si="10"/>
        <v>0</v>
      </c>
      <c r="AM151" s="428">
        <f t="shared" si="10"/>
        <v>0</v>
      </c>
      <c r="AN151" s="428">
        <f t="shared" si="10"/>
        <v>0</v>
      </c>
      <c r="AO151" s="428">
        <f t="shared" si="10"/>
        <v>0</v>
      </c>
      <c r="AP151" s="428">
        <f t="shared" si="10"/>
        <v>0</v>
      </c>
      <c r="AQ151" s="428">
        <f t="shared" si="10"/>
        <v>0</v>
      </c>
      <c r="AR151" s="428">
        <f t="shared" si="10"/>
        <v>0</v>
      </c>
      <c r="AS151" s="428">
        <f t="shared" si="10"/>
        <v>0</v>
      </c>
      <c r="AT151" s="428">
        <f t="shared" si="10"/>
        <v>0</v>
      </c>
      <c r="AU151" s="428">
        <f t="shared" si="10"/>
        <v>0</v>
      </c>
      <c r="AV151" s="428">
        <f t="shared" si="10"/>
        <v>0</v>
      </c>
      <c r="AW151" s="428">
        <f t="shared" si="10"/>
        <v>0</v>
      </c>
      <c r="AX151" s="428">
        <f t="shared" si="10"/>
        <v>0</v>
      </c>
      <c r="AY151" s="602" t="str">
        <f>G151</f>
        <v>кредиты банков</v>
      </c>
      <c r="AZ151" s="442"/>
      <c r="BA151" s="325" t="s">
        <v>533</v>
      </c>
      <c r="BB151" s="455"/>
    </row>
    <row r="152" spans="1:54" s="484" customFormat="1" ht="18.75" x14ac:dyDescent="0.15">
      <c r="A152" s="346"/>
      <c r="B152" s="752"/>
      <c r="C152" s="490"/>
      <c r="D152" s="490"/>
      <c r="F152" s="439" t="str">
        <f>B151&amp;".1"</f>
        <v>10.5.1</v>
      </c>
      <c r="G152" s="525" t="s">
        <v>57</v>
      </c>
      <c r="H152" s="524" t="s">
        <v>413</v>
      </c>
      <c r="I152" s="499">
        <v>0</v>
      </c>
      <c r="J152" s="499"/>
      <c r="K152" s="499">
        <v>0</v>
      </c>
      <c r="L152" s="499">
        <v>0</v>
      </c>
      <c r="M152" s="499">
        <v>0</v>
      </c>
      <c r="N152" s="499">
        <v>0</v>
      </c>
      <c r="O152" s="499">
        <v>0</v>
      </c>
      <c r="P152" s="499">
        <v>0</v>
      </c>
      <c r="Q152" s="499">
        <v>0</v>
      </c>
      <c r="R152" s="499">
        <v>0</v>
      </c>
      <c r="S152" s="499">
        <v>0</v>
      </c>
      <c r="T152" s="499">
        <v>0</v>
      </c>
      <c r="U152" s="499">
        <v>0</v>
      </c>
      <c r="V152" s="499">
        <v>0</v>
      </c>
      <c r="W152" s="499">
        <v>0</v>
      </c>
      <c r="X152" s="499">
        <v>0</v>
      </c>
      <c r="Y152" s="499">
        <v>0</v>
      </c>
      <c r="Z152" s="499">
        <v>0</v>
      </c>
      <c r="AA152" s="499">
        <v>0</v>
      </c>
      <c r="AB152" s="499">
        <v>0</v>
      </c>
      <c r="AC152" s="499">
        <v>0</v>
      </c>
      <c r="AD152" s="499">
        <v>0</v>
      </c>
      <c r="AE152" s="499">
        <v>0</v>
      </c>
      <c r="AF152" s="499">
        <v>0</v>
      </c>
      <c r="AG152" s="499">
        <v>0</v>
      </c>
      <c r="AH152" s="499">
        <v>0</v>
      </c>
      <c r="AI152" s="499">
        <v>0</v>
      </c>
      <c r="AJ152" s="499">
        <v>0</v>
      </c>
      <c r="AK152" s="499">
        <v>0</v>
      </c>
      <c r="AL152" s="499">
        <v>0</v>
      </c>
      <c r="AM152" s="499">
        <v>0</v>
      </c>
      <c r="AN152" s="499">
        <v>0</v>
      </c>
      <c r="AO152" s="499">
        <v>0</v>
      </c>
      <c r="AP152" s="499">
        <v>0</v>
      </c>
      <c r="AQ152" s="499">
        <v>0</v>
      </c>
      <c r="AR152" s="499">
        <v>0</v>
      </c>
      <c r="AS152" s="499">
        <v>0</v>
      </c>
      <c r="AT152" s="499">
        <v>0</v>
      </c>
      <c r="AU152" s="499">
        <v>0</v>
      </c>
      <c r="AV152" s="499">
        <v>0</v>
      </c>
      <c r="AW152" s="499">
        <v>0</v>
      </c>
      <c r="AX152" s="499">
        <v>0</v>
      </c>
      <c r="AY152" s="602"/>
      <c r="AZ152" s="442"/>
      <c r="BA152" s="325"/>
      <c r="BB152" s="455"/>
    </row>
    <row r="153" spans="1:54" s="484" customFormat="1" ht="18.75" x14ac:dyDescent="0.15">
      <c r="A153" s="490"/>
      <c r="B153" s="752"/>
      <c r="C153" s="490"/>
      <c r="D153" s="490"/>
      <c r="F153" s="439" t="str">
        <f>B151&amp;".2"</f>
        <v>10.5.2</v>
      </c>
      <c r="G153" s="525" t="s">
        <v>58</v>
      </c>
      <c r="H153" s="524" t="s">
        <v>413</v>
      </c>
      <c r="I153" s="499">
        <v>0</v>
      </c>
      <c r="J153" s="499"/>
      <c r="K153" s="499">
        <v>0</v>
      </c>
      <c r="L153" s="499">
        <v>0</v>
      </c>
      <c r="M153" s="499">
        <v>0</v>
      </c>
      <c r="N153" s="499">
        <v>0</v>
      </c>
      <c r="O153" s="499">
        <v>0</v>
      </c>
      <c r="P153" s="499">
        <v>0</v>
      </c>
      <c r="Q153" s="499">
        <v>0</v>
      </c>
      <c r="R153" s="499">
        <v>0</v>
      </c>
      <c r="S153" s="499">
        <v>0</v>
      </c>
      <c r="T153" s="499">
        <v>0</v>
      </c>
      <c r="U153" s="499">
        <v>0</v>
      </c>
      <c r="V153" s="499">
        <v>0</v>
      </c>
      <c r="W153" s="499">
        <v>0</v>
      </c>
      <c r="X153" s="499">
        <v>0</v>
      </c>
      <c r="Y153" s="499">
        <v>0</v>
      </c>
      <c r="Z153" s="499">
        <v>0</v>
      </c>
      <c r="AA153" s="499">
        <v>0</v>
      </c>
      <c r="AB153" s="499">
        <v>0</v>
      </c>
      <c r="AC153" s="499">
        <v>0</v>
      </c>
      <c r="AD153" s="499">
        <v>0</v>
      </c>
      <c r="AE153" s="499">
        <v>0</v>
      </c>
      <c r="AF153" s="499">
        <v>0</v>
      </c>
      <c r="AG153" s="499">
        <v>0</v>
      </c>
      <c r="AH153" s="499">
        <v>0</v>
      </c>
      <c r="AI153" s="499">
        <v>0</v>
      </c>
      <c r="AJ153" s="499">
        <v>0</v>
      </c>
      <c r="AK153" s="499">
        <v>0</v>
      </c>
      <c r="AL153" s="499">
        <v>0</v>
      </c>
      <c r="AM153" s="499">
        <v>0</v>
      </c>
      <c r="AN153" s="499">
        <v>0</v>
      </c>
      <c r="AO153" s="499">
        <v>0</v>
      </c>
      <c r="AP153" s="499">
        <v>0</v>
      </c>
      <c r="AQ153" s="499">
        <v>0</v>
      </c>
      <c r="AR153" s="499">
        <v>0</v>
      </c>
      <c r="AS153" s="499">
        <v>0</v>
      </c>
      <c r="AT153" s="499">
        <v>0</v>
      </c>
      <c r="AU153" s="499">
        <v>0</v>
      </c>
      <c r="AV153" s="499">
        <v>0</v>
      </c>
      <c r="AW153" s="499">
        <v>0</v>
      </c>
      <c r="AX153" s="499">
        <v>0</v>
      </c>
      <c r="AY153" s="602"/>
      <c r="AZ153" s="442"/>
      <c r="BA153" s="325"/>
      <c r="BB153" s="455"/>
    </row>
    <row r="154" spans="1:54" s="484" customFormat="1" ht="18.75" x14ac:dyDescent="0.15">
      <c r="A154" s="490"/>
      <c r="B154" s="752"/>
      <c r="C154" s="490"/>
      <c r="D154" s="490"/>
      <c r="F154" s="439" t="str">
        <f>B151&amp;".3"</f>
        <v>10.5.3</v>
      </c>
      <c r="G154" s="525" t="s">
        <v>59</v>
      </c>
      <c r="H154" s="524" t="s">
        <v>413</v>
      </c>
      <c r="I154" s="499">
        <v>0</v>
      </c>
      <c r="J154" s="499"/>
      <c r="K154" s="499">
        <v>0</v>
      </c>
      <c r="L154" s="499">
        <v>0</v>
      </c>
      <c r="M154" s="499">
        <v>0</v>
      </c>
      <c r="N154" s="499">
        <v>0</v>
      </c>
      <c r="O154" s="499">
        <v>0</v>
      </c>
      <c r="P154" s="499">
        <v>0</v>
      </c>
      <c r="Q154" s="499">
        <v>0</v>
      </c>
      <c r="R154" s="499">
        <v>0</v>
      </c>
      <c r="S154" s="499">
        <v>0</v>
      </c>
      <c r="T154" s="499">
        <v>0</v>
      </c>
      <c r="U154" s="499">
        <v>0</v>
      </c>
      <c r="V154" s="499">
        <v>0</v>
      </c>
      <c r="W154" s="499">
        <v>0</v>
      </c>
      <c r="X154" s="499">
        <v>0</v>
      </c>
      <c r="Y154" s="499">
        <v>0</v>
      </c>
      <c r="Z154" s="499">
        <v>0</v>
      </c>
      <c r="AA154" s="499">
        <v>0</v>
      </c>
      <c r="AB154" s="499">
        <v>0</v>
      </c>
      <c r="AC154" s="499">
        <v>0</v>
      </c>
      <c r="AD154" s="499">
        <v>0</v>
      </c>
      <c r="AE154" s="499">
        <v>0</v>
      </c>
      <c r="AF154" s="499">
        <v>0</v>
      </c>
      <c r="AG154" s="499">
        <v>0</v>
      </c>
      <c r="AH154" s="499">
        <v>0</v>
      </c>
      <c r="AI154" s="499">
        <v>0</v>
      </c>
      <c r="AJ154" s="499">
        <v>0</v>
      </c>
      <c r="AK154" s="499">
        <v>0</v>
      </c>
      <c r="AL154" s="499">
        <v>0</v>
      </c>
      <c r="AM154" s="499">
        <v>0</v>
      </c>
      <c r="AN154" s="499">
        <v>0</v>
      </c>
      <c r="AO154" s="499">
        <v>0</v>
      </c>
      <c r="AP154" s="499">
        <v>0</v>
      </c>
      <c r="AQ154" s="499">
        <v>0</v>
      </c>
      <c r="AR154" s="499">
        <v>0</v>
      </c>
      <c r="AS154" s="499">
        <v>0</v>
      </c>
      <c r="AT154" s="499">
        <v>0</v>
      </c>
      <c r="AU154" s="499">
        <v>0</v>
      </c>
      <c r="AV154" s="499">
        <v>0</v>
      </c>
      <c r="AW154" s="499">
        <v>0</v>
      </c>
      <c r="AX154" s="499">
        <v>0</v>
      </c>
      <c r="AY154" s="602"/>
      <c r="AZ154" s="442"/>
      <c r="BA154" s="325"/>
      <c r="BB154" s="455"/>
    </row>
    <row r="155" spans="1:54" s="484" customFormat="1" ht="18.75" x14ac:dyDescent="0.15">
      <c r="A155" s="490"/>
      <c r="B155" s="752"/>
      <c r="C155" s="490"/>
      <c r="D155" s="490"/>
      <c r="F155" s="439" t="str">
        <f>B151&amp;".4"</f>
        <v>10.5.4</v>
      </c>
      <c r="G155" s="525" t="s">
        <v>60</v>
      </c>
      <c r="H155" s="524" t="s">
        <v>413</v>
      </c>
      <c r="I155" s="499">
        <v>0</v>
      </c>
      <c r="J155" s="499"/>
      <c r="K155" s="499">
        <v>0</v>
      </c>
      <c r="L155" s="499">
        <v>0</v>
      </c>
      <c r="M155" s="499">
        <v>0</v>
      </c>
      <c r="N155" s="499">
        <v>0</v>
      </c>
      <c r="O155" s="499">
        <v>0</v>
      </c>
      <c r="P155" s="499">
        <v>0</v>
      </c>
      <c r="Q155" s="499">
        <v>0</v>
      </c>
      <c r="R155" s="499">
        <v>0</v>
      </c>
      <c r="S155" s="499">
        <v>0</v>
      </c>
      <c r="T155" s="499">
        <v>0</v>
      </c>
      <c r="U155" s="499">
        <v>0</v>
      </c>
      <c r="V155" s="499">
        <v>0</v>
      </c>
      <c r="W155" s="499">
        <v>0</v>
      </c>
      <c r="X155" s="499">
        <v>0</v>
      </c>
      <c r="Y155" s="499">
        <v>0</v>
      </c>
      <c r="Z155" s="499">
        <v>0</v>
      </c>
      <c r="AA155" s="499">
        <v>0</v>
      </c>
      <c r="AB155" s="499">
        <v>0</v>
      </c>
      <c r="AC155" s="499">
        <v>0</v>
      </c>
      <c r="AD155" s="499">
        <v>0</v>
      </c>
      <c r="AE155" s="499">
        <v>0</v>
      </c>
      <c r="AF155" s="499">
        <v>0</v>
      </c>
      <c r="AG155" s="499">
        <v>0</v>
      </c>
      <c r="AH155" s="499">
        <v>0</v>
      </c>
      <c r="AI155" s="499">
        <v>0</v>
      </c>
      <c r="AJ155" s="499">
        <v>0</v>
      </c>
      <c r="AK155" s="499">
        <v>0</v>
      </c>
      <c r="AL155" s="499">
        <v>0</v>
      </c>
      <c r="AM155" s="499">
        <v>0</v>
      </c>
      <c r="AN155" s="499">
        <v>0</v>
      </c>
      <c r="AO155" s="499">
        <v>0</v>
      </c>
      <c r="AP155" s="499">
        <v>0</v>
      </c>
      <c r="AQ155" s="499">
        <v>0</v>
      </c>
      <c r="AR155" s="499">
        <v>0</v>
      </c>
      <c r="AS155" s="499">
        <v>0</v>
      </c>
      <c r="AT155" s="499">
        <v>0</v>
      </c>
      <c r="AU155" s="499">
        <v>0</v>
      </c>
      <c r="AV155" s="499">
        <v>0</v>
      </c>
      <c r="AW155" s="499">
        <v>0</v>
      </c>
      <c r="AX155" s="499">
        <v>0</v>
      </c>
      <c r="AY155" s="602"/>
      <c r="AZ155" s="442"/>
      <c r="BA155" s="325"/>
      <c r="BB155" s="455"/>
    </row>
    <row r="156" spans="1:54" ht="18.75" x14ac:dyDescent="0.15">
      <c r="F156" s="441"/>
      <c r="G156" s="434" t="s">
        <v>364</v>
      </c>
      <c r="H156" s="434"/>
      <c r="I156" s="435"/>
      <c r="J156" s="435"/>
      <c r="K156" s="435"/>
      <c r="L156" s="435"/>
      <c r="M156" s="435"/>
      <c r="N156" s="435"/>
      <c r="O156" s="435"/>
      <c r="P156" s="435"/>
      <c r="Q156" s="435"/>
      <c r="R156" s="435"/>
      <c r="S156" s="435"/>
      <c r="T156" s="435"/>
      <c r="U156" s="435"/>
      <c r="V156" s="435"/>
      <c r="W156" s="435"/>
      <c r="X156" s="435"/>
      <c r="Y156" s="435"/>
      <c r="Z156" s="435"/>
      <c r="AA156" s="435"/>
      <c r="AB156" s="435"/>
      <c r="AC156" s="435"/>
      <c r="AD156" s="435"/>
      <c r="AE156" s="435"/>
      <c r="AF156" s="435"/>
      <c r="AG156" s="435"/>
      <c r="AH156" s="435"/>
      <c r="AI156" s="435"/>
      <c r="AJ156" s="435"/>
      <c r="AK156" s="435"/>
      <c r="AL156" s="435"/>
      <c r="AM156" s="435"/>
      <c r="AN156" s="435"/>
      <c r="AO156" s="435"/>
      <c r="AP156" s="435"/>
      <c r="AQ156" s="435"/>
      <c r="AR156" s="435"/>
      <c r="AS156" s="435"/>
      <c r="AT156" s="435"/>
      <c r="AU156" s="435"/>
      <c r="AV156" s="435"/>
      <c r="AW156" s="435"/>
      <c r="AX156" s="435"/>
      <c r="AY156" s="604"/>
      <c r="AZ156" s="442"/>
      <c r="BA156" s="325"/>
      <c r="BB156" s="455"/>
    </row>
    <row r="157" spans="1:54" ht="3" customHeight="1" x14ac:dyDescent="0.15">
      <c r="F157" s="87"/>
      <c r="G157" s="87"/>
      <c r="H157" s="87"/>
      <c r="I157" s="87"/>
      <c r="J157" s="446"/>
      <c r="K157" s="446"/>
      <c r="L157" s="446"/>
      <c r="M157" s="446"/>
      <c r="N157" s="446"/>
      <c r="O157" s="446"/>
      <c r="P157" s="446"/>
      <c r="Q157" s="446"/>
      <c r="R157" s="446"/>
      <c r="S157" s="446"/>
      <c r="T157" s="446"/>
      <c r="U157" s="446"/>
      <c r="V157" s="446"/>
      <c r="W157" s="446"/>
      <c r="X157" s="446"/>
      <c r="Y157" s="446"/>
      <c r="Z157" s="446"/>
      <c r="AA157" s="446"/>
      <c r="AB157" s="446"/>
      <c r="AC157" s="446"/>
      <c r="AD157" s="446"/>
      <c r="AE157" s="446"/>
      <c r="AF157" s="446"/>
      <c r="AG157" s="446"/>
      <c r="AH157" s="446"/>
      <c r="AI157" s="446"/>
      <c r="AJ157" s="446"/>
      <c r="AK157" s="446"/>
      <c r="AL157" s="446"/>
      <c r="AM157" s="446"/>
      <c r="AN157" s="446"/>
      <c r="AO157" s="446"/>
      <c r="AP157" s="446"/>
      <c r="AQ157" s="446"/>
      <c r="AR157" s="446"/>
      <c r="AS157" s="446"/>
      <c r="AT157" s="446"/>
      <c r="AU157" s="446"/>
      <c r="AV157" s="446"/>
      <c r="AW157" s="446"/>
      <c r="AX157" s="446"/>
      <c r="BB157" s="468"/>
    </row>
    <row r="158" spans="1:54" ht="18.75" x14ac:dyDescent="0.15">
      <c r="F158" s="506">
        <v>1</v>
      </c>
      <c r="G158" s="754" t="s">
        <v>478</v>
      </c>
      <c r="H158" s="754"/>
      <c r="I158" s="754"/>
      <c r="J158" s="754"/>
      <c r="K158" s="754"/>
      <c r="L158" s="754"/>
      <c r="M158" s="754"/>
      <c r="N158" s="754"/>
      <c r="O158" s="754"/>
      <c r="P158" s="754"/>
      <c r="Q158" s="754"/>
      <c r="R158" s="754"/>
      <c r="S158" s="754"/>
      <c r="T158" s="754"/>
      <c r="U158" s="754"/>
      <c r="V158" s="754"/>
      <c r="W158" s="754"/>
      <c r="X158" s="754"/>
      <c r="Y158" s="754"/>
      <c r="Z158" s="754"/>
      <c r="AA158" s="754"/>
      <c r="AB158" s="754"/>
      <c r="AC158" s="754"/>
      <c r="AD158" s="754"/>
      <c r="AE158" s="754"/>
      <c r="AF158" s="754"/>
      <c r="AG158" s="754"/>
      <c r="AH158" s="754"/>
      <c r="AI158" s="754"/>
      <c r="AJ158" s="754"/>
      <c r="AK158" s="754"/>
      <c r="AL158" s="754"/>
      <c r="AM158" s="754"/>
      <c r="AN158" s="754"/>
      <c r="AO158" s="754"/>
      <c r="AP158" s="754"/>
      <c r="AQ158" s="754"/>
      <c r="AR158" s="754"/>
      <c r="AS158" s="754"/>
      <c r="AT158" s="754"/>
      <c r="AU158" s="754"/>
      <c r="AV158" s="754"/>
      <c r="AW158" s="754"/>
      <c r="AX158" s="754"/>
      <c r="AY158" s="754"/>
      <c r="AZ158" s="754"/>
      <c r="BA158" s="754"/>
      <c r="BB158" s="468"/>
    </row>
    <row r="159" spans="1:54" ht="18.75" x14ac:dyDescent="0.15">
      <c r="F159" s="507">
        <v>2</v>
      </c>
      <c r="G159" s="753" t="s">
        <v>479</v>
      </c>
      <c r="H159" s="753"/>
      <c r="I159" s="753"/>
      <c r="J159" s="753"/>
      <c r="K159" s="753"/>
      <c r="L159" s="753"/>
      <c r="M159" s="753"/>
      <c r="N159" s="753"/>
      <c r="O159" s="753"/>
      <c r="P159" s="753"/>
      <c r="Q159" s="753"/>
      <c r="R159" s="753"/>
      <c r="S159" s="753"/>
      <c r="T159" s="753"/>
      <c r="U159" s="753"/>
      <c r="V159" s="753"/>
      <c r="W159" s="753"/>
      <c r="X159" s="753"/>
      <c r="Y159" s="753"/>
      <c r="Z159" s="753"/>
      <c r="AA159" s="753"/>
      <c r="AB159" s="753"/>
      <c r="AC159" s="753"/>
      <c r="AD159" s="753"/>
      <c r="AE159" s="753"/>
      <c r="AF159" s="753"/>
      <c r="AG159" s="753"/>
      <c r="AH159" s="753"/>
      <c r="AI159" s="753"/>
      <c r="AJ159" s="753"/>
      <c r="AK159" s="753"/>
      <c r="AL159" s="753"/>
      <c r="AM159" s="753"/>
      <c r="AN159" s="753"/>
      <c r="AO159" s="753"/>
      <c r="AP159" s="753"/>
      <c r="AQ159" s="753"/>
      <c r="AR159" s="753"/>
      <c r="AS159" s="753"/>
      <c r="AT159" s="753"/>
      <c r="AU159" s="753"/>
      <c r="AV159" s="753"/>
      <c r="AW159" s="753"/>
      <c r="AX159" s="753"/>
      <c r="AY159" s="753"/>
      <c r="AZ159" s="753"/>
      <c r="BA159" s="753"/>
      <c r="BB159" s="468"/>
    </row>
  </sheetData>
  <sheetProtection password="FA9C" sheet="1" objects="1" scenarios="1" formatColumns="0" formatRows="0"/>
  <mergeCells count="37">
    <mergeCell ref="B65:B67"/>
    <mergeCell ref="B68:B70"/>
    <mergeCell ref="B71:B73"/>
    <mergeCell ref="F5:I5"/>
    <mergeCell ref="G159:BA159"/>
    <mergeCell ref="G158:BA158"/>
    <mergeCell ref="I8:AY8"/>
    <mergeCell ref="BA7:BA9"/>
    <mergeCell ref="F7:AZ7"/>
    <mergeCell ref="F8:F9"/>
    <mergeCell ref="G8:G9"/>
    <mergeCell ref="H8:H9"/>
    <mergeCell ref="B20:B22"/>
    <mergeCell ref="B62:B64"/>
    <mergeCell ref="B23:B29"/>
    <mergeCell ref="B74:B76"/>
    <mergeCell ref="B77:B79"/>
    <mergeCell ref="B80:B82"/>
    <mergeCell ref="B83:B85"/>
    <mergeCell ref="B86:B88"/>
    <mergeCell ref="B89:B91"/>
    <mergeCell ref="B92:B94"/>
    <mergeCell ref="B95:B97"/>
    <mergeCell ref="B98:B100"/>
    <mergeCell ref="B101:B103"/>
    <mergeCell ref="B136:B140"/>
    <mergeCell ref="B141:B145"/>
    <mergeCell ref="B146:B150"/>
    <mergeCell ref="B151:B155"/>
    <mergeCell ref="B104:B106"/>
    <mergeCell ref="B107:B109"/>
    <mergeCell ref="B110:B112"/>
    <mergeCell ref="B113:B115"/>
    <mergeCell ref="B116:B118"/>
    <mergeCell ref="B126:B130"/>
    <mergeCell ref="B131:B135"/>
    <mergeCell ref="B121:B125"/>
  </mergeCells>
  <dataValidations xWindow="395" yWindow="694" count="8">
    <dataValidation type="list" operator="lessThanOrEqual" allowBlank="1" showInputMessage="1" showErrorMessage="1" errorTitle="Ошибка" error="Выберите значение из списка!" sqref="G21 G25:G28">
      <formula1>source_of_funding</formula1>
    </dataValidation>
    <dataValidation type="textLength" operator="lessThanOrEqual" allowBlank="1" showInputMessage="1" showErrorMessage="1" errorTitle="Ошибка" error="Допускается ввод не более 900 символов!" sqref="G62:H62 I15:I16 G116:H116 G65:H65 G68:H68 G71:H71 G74:H74 G77:H77 G80:H80 G83:H83 G86:H86 G89:H89 G92:H92 G95:H95 G98:H98 G101:H101 G104:H104 G107:H107 G110:H110 G113:H113 I11:AX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I13 I17:AO18 AQ17:AX18 AP18"/>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
      <formula1>"a"</formula1>
    </dataValidation>
    <dataValidation type="whole" allowBlank="1" showInputMessage="1" showErrorMessage="1" errorTitle="Ошибка" error="Введите год с 2000 по 2030!" prompt="Укажите год реализации инвестиционной программы/мероприятия" sqref="G23 G20">
      <formula1>2000</formula1>
      <formula2>2030</formula2>
    </dataValidation>
    <dataValidation type="list" operator="lessThanOrEqual" allowBlank="1" showInputMessage="1" showErrorMessage="1" errorTitle="Ошибка" error="Выберите значение из списка!" prompt="Укажите источник финансирования" sqref="G131 G126 G24 G136 G141 G146 G151">
      <formula1>source_of_funding</formula1>
    </dataValidation>
    <dataValidation type="decimal" allowBlank="1" showErrorMessage="1" errorTitle="Ошибка" error="Допускается ввод только неотрицательных чисел!" sqref="I54:AX55 I60:AX61 I24:AX28 I33:AX34 I39:AX40 I36:AX37 I117:AX118 I63:AX64 I66:AX67 I69:AX70 I72:AX73 I75:AX76 I78:AX79 I81:AX82 I84:AX85 I87:AX88 I90:AX91 I93:AX94 I96:AX97 I99:AX100 I102:AX103 I105:AX106 I108:AX109 I111:AX112 I114:AX115 I132:AX135 I137:AX140 I142:AX145 I147:AX150 I152:AX155 I127:AX130 I51:AX52 I48:AX49 I57:AX58 I21:AX21">
      <formula1>0</formula1>
      <formula2>9.99999999999999E+23</formula2>
    </dataValidation>
    <dataValidation type="decimal" allowBlank="1" showInputMessage="1" showErrorMessage="1" error="Введите значение от 0 до 100%" sqref="I42:AX43 I45:AX46">
      <formula1>0</formula1>
      <formula2>100</formula2>
    </dataValidation>
  </dataValidation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ColWidth="9.140625" defaultRowHeight="14.25" x14ac:dyDescent="0.15"/>
  <cols>
    <col min="1" max="1" width="9.140625" style="271" hidden="1" customWidth="1"/>
    <col min="2" max="2" width="9.140625" style="272" hidden="1" customWidth="1"/>
    <col min="3" max="3" width="3.7109375" style="273" customWidth="1"/>
    <col min="4" max="4" width="7" style="274" bestFit="1" customWidth="1"/>
    <col min="5" max="5" width="11.28515625" style="274" customWidth="1"/>
    <col min="6" max="6" width="41" style="274" customWidth="1"/>
    <col min="7" max="7" width="18" style="274" customWidth="1"/>
    <col min="8" max="8" width="13.140625" style="274" customWidth="1"/>
    <col min="9" max="9" width="11.42578125" style="274" customWidth="1"/>
    <col min="10" max="10" width="42.140625" style="274" customWidth="1"/>
    <col min="11" max="11" width="115.7109375" style="274" customWidth="1"/>
    <col min="12" max="12" width="3.7109375" style="274" customWidth="1"/>
    <col min="13" max="16384" width="9.140625" style="274"/>
  </cols>
  <sheetData>
    <row r="1" spans="1:14" hidden="1" x14ac:dyDescent="0.15"/>
    <row r="2" spans="1:14" hidden="1" x14ac:dyDescent="0.15"/>
    <row r="3" spans="1:14" hidden="1" x14ac:dyDescent="0.15"/>
    <row r="4" spans="1:14" ht="3" customHeight="1" x14ac:dyDescent="0.15"/>
    <row r="5" spans="1:14" s="33" customFormat="1" ht="22.5" x14ac:dyDescent="0.15">
      <c r="A5" s="47"/>
      <c r="C5" s="54"/>
      <c r="D5" s="761" t="s">
        <v>224</v>
      </c>
      <c r="E5" s="761"/>
      <c r="F5" s="761"/>
      <c r="G5" s="761"/>
      <c r="H5" s="761"/>
      <c r="I5" s="761"/>
      <c r="J5" s="761"/>
      <c r="K5" s="275"/>
    </row>
    <row r="6" spans="1:14" s="297" customFormat="1" ht="3" hidden="1" customHeight="1" x14ac:dyDescent="0.15">
      <c r="A6" s="293"/>
      <c r="B6" s="294"/>
      <c r="C6" s="295"/>
      <c r="D6" s="296"/>
      <c r="E6" s="296"/>
      <c r="G6" s="296"/>
      <c r="H6" s="296"/>
      <c r="I6" s="296"/>
      <c r="J6" s="296"/>
      <c r="K6" s="296"/>
    </row>
    <row r="7" spans="1:14" s="293" customFormat="1" ht="3" customHeight="1" x14ac:dyDescent="0.15">
      <c r="B7" s="294"/>
      <c r="C7" s="295"/>
      <c r="D7" s="298"/>
      <c r="E7" s="298"/>
      <c r="G7" s="298"/>
      <c r="H7" s="298"/>
      <c r="I7" s="298"/>
      <c r="J7" s="298"/>
      <c r="K7" s="298"/>
      <c r="L7" s="299"/>
    </row>
    <row r="8" spans="1:14" s="297" customFormat="1" x14ac:dyDescent="0.15">
      <c r="A8" s="293"/>
      <c r="B8" s="294"/>
      <c r="C8" s="295"/>
      <c r="D8" s="762" t="s">
        <v>225</v>
      </c>
      <c r="E8" s="762"/>
      <c r="F8" s="762"/>
      <c r="G8" s="762"/>
      <c r="H8" s="762"/>
      <c r="I8" s="762"/>
      <c r="J8" s="762"/>
      <c r="K8" s="762" t="s">
        <v>226</v>
      </c>
    </row>
    <row r="9" spans="1:14" s="297" customFormat="1" x14ac:dyDescent="0.15">
      <c r="A9" s="293"/>
      <c r="B9" s="294"/>
      <c r="C9" s="295"/>
      <c r="D9" s="762" t="s">
        <v>25</v>
      </c>
      <c r="E9" s="762" t="s">
        <v>227</v>
      </c>
      <c r="F9" s="762"/>
      <c r="G9" s="762" t="s">
        <v>228</v>
      </c>
      <c r="H9" s="762"/>
      <c r="I9" s="762"/>
      <c r="J9" s="762"/>
      <c r="K9" s="762"/>
    </row>
    <row r="10" spans="1:14" s="297" customFormat="1" ht="22.5" x14ac:dyDescent="0.15">
      <c r="A10" s="293"/>
      <c r="B10" s="294"/>
      <c r="C10" s="295"/>
      <c r="D10" s="762"/>
      <c r="E10" s="265" t="s">
        <v>229</v>
      </c>
      <c r="F10" s="265" t="s">
        <v>145</v>
      </c>
      <c r="G10" s="265" t="s">
        <v>145</v>
      </c>
      <c r="H10" s="265" t="s">
        <v>229</v>
      </c>
      <c r="I10" s="265" t="s">
        <v>230</v>
      </c>
      <c r="J10" s="265" t="s">
        <v>231</v>
      </c>
      <c r="K10" s="762"/>
    </row>
    <row r="11" spans="1:14" s="297" customFormat="1" ht="12" customHeight="1" x14ac:dyDescent="0.15">
      <c r="A11" s="293"/>
      <c r="B11" s="294"/>
      <c r="C11" s="295"/>
      <c r="D11" s="89" t="s">
        <v>26</v>
      </c>
      <c r="E11" s="89" t="s">
        <v>0</v>
      </c>
      <c r="F11" s="89" t="s">
        <v>1</v>
      </c>
      <c r="G11" s="89" t="s">
        <v>2</v>
      </c>
      <c r="H11" s="89" t="s">
        <v>12</v>
      </c>
      <c r="I11" s="89" t="s">
        <v>13</v>
      </c>
      <c r="J11" s="89" t="s">
        <v>31</v>
      </c>
      <c r="K11" s="89"/>
    </row>
    <row r="12" spans="1:14" s="164" customFormat="1" ht="58.5" customHeight="1" x14ac:dyDescent="0.15">
      <c r="A12" s="276" t="s">
        <v>1</v>
      </c>
      <c r="B12" s="277" t="s">
        <v>141</v>
      </c>
      <c r="C12" s="278"/>
      <c r="D12" s="279" t="s">
        <v>26</v>
      </c>
      <c r="E12" s="280"/>
      <c r="F12" s="281"/>
      <c r="G12" s="281"/>
      <c r="H12" s="281"/>
      <c r="I12" s="282"/>
      <c r="J12" s="283"/>
      <c r="K12" s="758" t="s">
        <v>232</v>
      </c>
      <c r="M12" s="284" t="str">
        <f>IF(ISERROR(INDEX(kind_of_nameforms,MATCH(E12,kind_of_forms,0),1)),"",INDEX(kind_of_nameforms,MATCH(E12,kind_of_forms,0),1))</f>
        <v/>
      </c>
      <c r="N12" s="285"/>
    </row>
    <row r="13" spans="1:14" ht="15" customHeight="1" x14ac:dyDescent="0.15">
      <c r="A13" s="274"/>
      <c r="B13" s="274"/>
      <c r="C13" s="274"/>
      <c r="D13" s="286"/>
      <c r="E13" s="287" t="s">
        <v>164</v>
      </c>
      <c r="F13" s="288"/>
      <c r="G13" s="288"/>
      <c r="H13" s="288"/>
      <c r="I13" s="288"/>
      <c r="J13" s="289"/>
      <c r="K13" s="759"/>
    </row>
    <row r="14" spans="1:14" ht="3" customHeight="1" x14ac:dyDescent="0.15">
      <c r="A14" s="274"/>
      <c r="B14" s="274"/>
      <c r="C14" s="274"/>
    </row>
    <row r="15" spans="1:14" ht="27.75" customHeight="1" x14ac:dyDescent="0.15">
      <c r="E15" s="760" t="s">
        <v>233</v>
      </c>
      <c r="F15" s="760"/>
      <c r="G15" s="760"/>
      <c r="H15" s="760"/>
      <c r="I15" s="760"/>
      <c r="J15" s="760"/>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ColWidth="9.140625" defaultRowHeight="15" x14ac:dyDescent="0.2"/>
  <cols>
    <col min="1" max="2" width="9.140625" style="22" hidden="1" customWidth="1"/>
    <col min="3" max="3" width="3.7109375" style="57" customWidth="1"/>
    <col min="4" max="4" width="6.28515625" style="22" customWidth="1"/>
    <col min="5" max="5" width="73.7109375" style="22" customWidth="1"/>
    <col min="6" max="20" width="9.140625" style="22"/>
    <col min="21" max="21" width="9.140625" style="257"/>
    <col min="22" max="16384" width="9.140625" style="22"/>
  </cols>
  <sheetData>
    <row r="1" spans="3:21" s="93" customFormat="1" hidden="1" x14ac:dyDescent="0.2">
      <c r="C1" s="92"/>
      <c r="U1" s="256"/>
    </row>
    <row r="2" spans="3:21" s="93" customFormat="1" hidden="1" x14ac:dyDescent="0.2">
      <c r="C2" s="92"/>
      <c r="U2" s="256"/>
    </row>
    <row r="3" spans="3:21" s="93" customFormat="1" hidden="1" x14ac:dyDescent="0.2">
      <c r="C3" s="92"/>
      <c r="U3" s="256"/>
    </row>
    <row r="4" spans="3:21" s="93" customFormat="1" hidden="1" x14ac:dyDescent="0.2">
      <c r="C4" s="92"/>
      <c r="U4" s="256"/>
    </row>
    <row r="5" spans="3:21" s="93" customFormat="1" hidden="1" x14ac:dyDescent="0.2">
      <c r="C5" s="92"/>
      <c r="U5" s="256"/>
    </row>
    <row r="6" spans="3:21" s="93" customFormat="1" ht="10.5" customHeight="1" x14ac:dyDescent="0.2">
      <c r="C6" s="94"/>
      <c r="D6" s="95"/>
      <c r="E6" s="95"/>
      <c r="U6" s="256"/>
    </row>
    <row r="7" spans="3:21" s="93" customFormat="1" ht="20.100000000000001" customHeight="1" x14ac:dyDescent="0.2">
      <c r="C7" s="94"/>
      <c r="D7" s="763" t="s">
        <v>155</v>
      </c>
      <c r="E7" s="763"/>
      <c r="U7" s="256"/>
    </row>
    <row r="8" spans="3:21" s="93" customFormat="1" ht="15" customHeight="1" x14ac:dyDescent="0.2">
      <c r="C8" s="94"/>
      <c r="D8" s="764" t="str">
        <f>IF(org=0,"Не определено",org)</f>
        <v>ООО "Тюмень Водоканал"</v>
      </c>
      <c r="E8" s="764"/>
      <c r="U8" s="256"/>
    </row>
    <row r="9" spans="3:21" s="93" customFormat="1" ht="6.95" customHeight="1" x14ac:dyDescent="0.2">
      <c r="C9" s="94"/>
      <c r="D9" s="95"/>
      <c r="E9" s="95"/>
      <c r="U9" s="256"/>
    </row>
    <row r="10" spans="3:21" s="93" customFormat="1" ht="22.5" customHeight="1" x14ac:dyDescent="0.2">
      <c r="C10" s="94"/>
      <c r="D10" s="64" t="s">
        <v>25</v>
      </c>
      <c r="E10" s="63" t="s">
        <v>118</v>
      </c>
      <c r="U10" s="256"/>
    </row>
    <row r="11" spans="3:21" s="93" customFormat="1" ht="11.25" customHeight="1" x14ac:dyDescent="0.2">
      <c r="C11" s="94"/>
      <c r="D11" s="89" t="s">
        <v>26</v>
      </c>
      <c r="E11" s="89" t="s">
        <v>0</v>
      </c>
      <c r="U11" s="256"/>
    </row>
    <row r="12" spans="3:21" s="93" customFormat="1" ht="15" hidden="1" customHeight="1" x14ac:dyDescent="0.2">
      <c r="C12" s="94"/>
      <c r="D12" s="96">
        <v>0</v>
      </c>
      <c r="E12" s="65"/>
      <c r="U12" s="256"/>
    </row>
    <row r="13" spans="3:21" s="93" customFormat="1" ht="14.1" customHeight="1" x14ac:dyDescent="0.2">
      <c r="C13" s="97"/>
      <c r="D13" s="96">
        <v>1</v>
      </c>
      <c r="E13" s="66"/>
      <c r="U13" s="256"/>
    </row>
    <row r="14" spans="3:21" s="93" customFormat="1" ht="15" customHeight="1" x14ac:dyDescent="0.2">
      <c r="C14" s="94"/>
      <c r="D14" s="102"/>
      <c r="E14" s="103" t="s">
        <v>164</v>
      </c>
      <c r="U14" s="256"/>
    </row>
    <row r="15" spans="3:21" s="93" customFormat="1" ht="11.25" customHeight="1" x14ac:dyDescent="0.2">
      <c r="C15" s="92"/>
      <c r="U15" s="256"/>
    </row>
    <row r="16" spans="3:21" s="93" customFormat="1" x14ac:dyDescent="0.2">
      <c r="C16" s="92"/>
      <c r="D16" s="166"/>
      <c r="E16" s="98"/>
      <c r="F16" s="98"/>
      <c r="G16" s="99"/>
      <c r="H16" s="99"/>
      <c r="I16" s="99"/>
      <c r="U16" s="256"/>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U17"/>
  <sheetViews>
    <sheetView showGridLines="0" topLeftCell="C6" zoomScaleNormal="100" workbookViewId="0">
      <selection activeCell="E14" sqref="E14"/>
    </sheetView>
  </sheetViews>
  <sheetFormatPr defaultColWidth="9.140625" defaultRowHeight="15" x14ac:dyDescent="0.2"/>
  <cols>
    <col min="1" max="2" width="9.140625" style="22" hidden="1" customWidth="1"/>
    <col min="3" max="3" width="3.7109375" style="53" customWidth="1"/>
    <col min="4" max="4" width="6.28515625" style="22" customWidth="1"/>
    <col min="5" max="5" width="94.85546875" style="22" customWidth="1"/>
    <col min="6" max="11" width="9.140625" style="22"/>
    <col min="12" max="12" width="9.140625" style="257"/>
    <col min="13" max="16384" width="9.140625" style="22"/>
  </cols>
  <sheetData>
    <row r="1" spans="3:21" s="93" customFormat="1" hidden="1" x14ac:dyDescent="0.2">
      <c r="C1" s="100"/>
      <c r="L1" s="256"/>
    </row>
    <row r="2" spans="3:21" s="93" customFormat="1" hidden="1" x14ac:dyDescent="0.2">
      <c r="C2" s="100"/>
      <c r="L2" s="256"/>
    </row>
    <row r="3" spans="3:21" s="93" customFormat="1" hidden="1" x14ac:dyDescent="0.2">
      <c r="C3" s="100"/>
      <c r="L3" s="256"/>
    </row>
    <row r="4" spans="3:21" s="93" customFormat="1" hidden="1" x14ac:dyDescent="0.2">
      <c r="C4" s="100"/>
      <c r="L4" s="256"/>
    </row>
    <row r="5" spans="3:21" s="93" customFormat="1" hidden="1" x14ac:dyDescent="0.2">
      <c r="C5" s="100"/>
      <c r="L5" s="256"/>
    </row>
    <row r="6" spans="3:21" s="93" customFormat="1" ht="10.5" customHeight="1" x14ac:dyDescent="0.2">
      <c r="C6" s="101"/>
      <c r="D6" s="95"/>
      <c r="E6" s="95"/>
      <c r="L6" s="256"/>
    </row>
    <row r="7" spans="3:21" s="93" customFormat="1" ht="20.100000000000001" customHeight="1" x14ac:dyDescent="0.2">
      <c r="C7" s="101"/>
      <c r="D7" s="765" t="s">
        <v>6</v>
      </c>
      <c r="E7" s="765"/>
      <c r="L7" s="256"/>
    </row>
    <row r="8" spans="3:21" s="93" customFormat="1" ht="15" customHeight="1" x14ac:dyDescent="0.2">
      <c r="C8" s="101"/>
      <c r="D8" s="764" t="str">
        <f>IF(org=0,"Не определено",org)</f>
        <v>ООО "Тюмень Водоканал"</v>
      </c>
      <c r="E8" s="764"/>
      <c r="L8" s="256"/>
    </row>
    <row r="9" spans="3:21" s="93" customFormat="1" ht="6.95" customHeight="1" x14ac:dyDescent="0.2">
      <c r="C9" s="101"/>
      <c r="D9" s="95"/>
      <c r="E9" s="95"/>
      <c r="L9" s="256"/>
    </row>
    <row r="10" spans="3:21" s="93" customFormat="1" ht="22.5" customHeight="1" x14ac:dyDescent="0.2">
      <c r="C10" s="101"/>
      <c r="D10" s="64" t="s">
        <v>25</v>
      </c>
      <c r="E10" s="63" t="s">
        <v>29</v>
      </c>
      <c r="L10" s="256"/>
    </row>
    <row r="11" spans="3:21" s="93" customFormat="1" ht="11.25" customHeight="1" x14ac:dyDescent="0.2">
      <c r="C11" s="101"/>
      <c r="D11" s="89" t="s">
        <v>26</v>
      </c>
      <c r="E11" s="89" t="s">
        <v>0</v>
      </c>
      <c r="L11" s="256"/>
    </row>
    <row r="12" spans="3:21" s="93" customFormat="1" ht="15" hidden="1" customHeight="1" x14ac:dyDescent="0.2">
      <c r="C12" s="101"/>
      <c r="D12" s="96">
        <v>0</v>
      </c>
      <c r="E12" s="65"/>
      <c r="L12" s="256"/>
    </row>
    <row r="13" spans="3:21" s="71" customFormat="1" ht="42.75" customHeight="1" x14ac:dyDescent="0.15">
      <c r="C13" s="633" t="s">
        <v>1458</v>
      </c>
      <c r="D13" s="239"/>
      <c r="E13" s="241" t="s">
        <v>1469</v>
      </c>
      <c r="U13" s="259"/>
    </row>
    <row r="14" spans="3:21" s="71" customFormat="1" ht="42.75" customHeight="1" x14ac:dyDescent="0.15">
      <c r="C14" s="633" t="s">
        <v>1458</v>
      </c>
      <c r="D14" s="239"/>
      <c r="E14" s="241" t="s">
        <v>1470</v>
      </c>
      <c r="U14" s="259"/>
    </row>
    <row r="15" spans="3:21" s="71" customFormat="1" ht="42.75" customHeight="1" x14ac:dyDescent="0.15">
      <c r="C15" s="633" t="s">
        <v>1458</v>
      </c>
      <c r="D15" s="239"/>
      <c r="E15" s="241"/>
      <c r="U15" s="259"/>
    </row>
    <row r="16" spans="3:21" s="71" customFormat="1" ht="42.75" customHeight="1" x14ac:dyDescent="0.15">
      <c r="C16" s="633" t="s">
        <v>1458</v>
      </c>
      <c r="D16" s="239"/>
      <c r="E16" s="241"/>
      <c r="U16" s="259"/>
    </row>
    <row r="17" spans="3:12" s="93" customFormat="1" ht="15" customHeight="1" x14ac:dyDescent="0.2">
      <c r="C17" s="101"/>
      <c r="D17" s="102"/>
      <c r="E17" s="103" t="s">
        <v>30</v>
      </c>
      <c r="L17" s="256"/>
    </row>
  </sheetData>
  <sheetProtection password="FA9C" sheet="1" objects="1" scenarios="1" formatColumns="0" formatRows="0"/>
  <mergeCells count="2">
    <mergeCell ref="D7:E7"/>
    <mergeCell ref="D8:E8"/>
  </mergeCells>
  <phoneticPr fontId="10" type="noConversion"/>
  <dataValidations count="1">
    <dataValidation type="textLength" operator="lessThanOrEqual" allowBlank="1" showInputMessage="1" showErrorMessage="1" errorTitle="Ошибка" error="Допускается ввод не более 900 символов!" sqref="E12:E16">
      <formula1>900</formula1>
    </dataValidation>
  </dataValidation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election activeCell="B6" sqref="B6"/>
    </sheetView>
  </sheetViews>
  <sheetFormatPr defaultColWidth="9.140625" defaultRowHeight="11.25" x14ac:dyDescent="0.15"/>
  <cols>
    <col min="1" max="1" width="3.7109375" style="68" customWidth="1"/>
    <col min="2" max="3" width="29.7109375" style="68" customWidth="1"/>
    <col min="4" max="4" width="80.7109375" style="68" customWidth="1"/>
    <col min="5" max="5" width="17.7109375" style="68" customWidth="1"/>
    <col min="6" max="16384" width="9.140625" style="68"/>
  </cols>
  <sheetData>
    <row r="1" spans="2:5" ht="10.5" customHeight="1" x14ac:dyDescent="0.15"/>
    <row r="2" spans="2:5" ht="20.100000000000001" customHeight="1" x14ac:dyDescent="0.15">
      <c r="B2" s="766" t="s">
        <v>7</v>
      </c>
      <c r="C2" s="766"/>
      <c r="D2" s="766"/>
      <c r="E2" s="766"/>
    </row>
    <row r="3" spans="2:5" ht="6.95" customHeight="1" x14ac:dyDescent="0.15"/>
    <row r="4" spans="2:5" ht="21.75" customHeight="1" x14ac:dyDescent="0.15">
      <c r="B4" s="203" t="s">
        <v>115</v>
      </c>
      <c r="C4" s="203" t="s">
        <v>116</v>
      </c>
      <c r="D4" s="203" t="s">
        <v>24</v>
      </c>
      <c r="E4" s="202" t="s">
        <v>16</v>
      </c>
    </row>
  </sheetData>
  <sheetProtection password="FA9C" sheet="1" objects="1" scenarios="1" formatColumns="0" formatRows="0" autoFilter="0"/>
  <autoFilter ref="B4:E4"/>
  <mergeCells count="1">
    <mergeCell ref="B2:E2"/>
  </mergeCells>
  <phoneticPr fontId="10" type="noConversion"/>
  <pageMargins left="0.75" right="0.75" top="1" bottom="1" header="0.5" footer="0.5"/>
  <pageSetup paperSize="9" orientation="portrait"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ColWidth="9.140625" defaultRowHeight="11.25" x14ac:dyDescent="0.15"/>
  <cols>
    <col min="1" max="16384" width="9.140625" style="361"/>
  </cols>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ColWidth="9.140625" defaultRowHeight="11.25" x14ac:dyDescent="0.15"/>
  <cols>
    <col min="1" max="16384" width="9.140625" style="164"/>
  </cols>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325"/>
  <sheetViews>
    <sheetView showGridLines="0" zoomScaleNormal="100" workbookViewId="0"/>
  </sheetViews>
  <sheetFormatPr defaultColWidth="9.140625" defaultRowHeight="11.25" x14ac:dyDescent="0.15"/>
  <cols>
    <col min="1" max="1" width="36.28515625" style="71" customWidth="1"/>
    <col min="2" max="2" width="21.140625" style="71" customWidth="1"/>
    <col min="3" max="16384" width="9.140625" style="70"/>
  </cols>
  <sheetData>
    <row r="1" spans="1:2" x14ac:dyDescent="0.15">
      <c r="A1" s="16" t="s">
        <v>8</v>
      </c>
      <c r="B1" s="16" t="s">
        <v>9</v>
      </c>
    </row>
    <row r="2" spans="1:2" x14ac:dyDescent="0.15">
      <c r="A2" t="s">
        <v>10</v>
      </c>
      <c r="B2" t="s">
        <v>87</v>
      </c>
    </row>
    <row r="3" spans="1:2" x14ac:dyDescent="0.15">
      <c r="A3" t="s">
        <v>75</v>
      </c>
      <c r="B3" t="s">
        <v>82</v>
      </c>
    </row>
    <row r="4" spans="1:2" x14ac:dyDescent="0.15">
      <c r="A4" t="s">
        <v>11</v>
      </c>
      <c r="B4" t="s">
        <v>77</v>
      </c>
    </row>
    <row r="5" spans="1:2" x14ac:dyDescent="0.15">
      <c r="A5" t="s">
        <v>150</v>
      </c>
      <c r="B5" t="s">
        <v>135</v>
      </c>
    </row>
    <row r="6" spans="1:2" x14ac:dyDescent="0.15">
      <c r="A6" t="s">
        <v>151</v>
      </c>
      <c r="B6" t="s">
        <v>81</v>
      </c>
    </row>
    <row r="7" spans="1:2" x14ac:dyDescent="0.15">
      <c r="A7" t="s">
        <v>631</v>
      </c>
      <c r="B7" t="s">
        <v>78</v>
      </c>
    </row>
    <row r="8" spans="1:2" x14ac:dyDescent="0.15">
      <c r="A8" t="s">
        <v>585</v>
      </c>
      <c r="B8" t="s">
        <v>550</v>
      </c>
    </row>
    <row r="9" spans="1:2" x14ac:dyDescent="0.15">
      <c r="A9" t="s">
        <v>587</v>
      </c>
      <c r="B9" t="s">
        <v>551</v>
      </c>
    </row>
    <row r="10" spans="1:2" x14ac:dyDescent="0.15">
      <c r="A10" t="s">
        <v>588</v>
      </c>
      <c r="B10" t="s">
        <v>90</v>
      </c>
    </row>
    <row r="11" spans="1:2" x14ac:dyDescent="0.15">
      <c r="A11" t="s">
        <v>589</v>
      </c>
      <c r="B11" t="s">
        <v>552</v>
      </c>
    </row>
    <row r="12" spans="1:2" x14ac:dyDescent="0.15">
      <c r="A12" t="s">
        <v>266</v>
      </c>
      <c r="B12" t="s">
        <v>553</v>
      </c>
    </row>
    <row r="13" spans="1:2" x14ac:dyDescent="0.15">
      <c r="A13" t="s">
        <v>121</v>
      </c>
      <c r="B13" t="s">
        <v>79</v>
      </c>
    </row>
    <row r="14" spans="1:2" x14ac:dyDescent="0.15">
      <c r="A14" t="s">
        <v>6</v>
      </c>
      <c r="B14" t="s">
        <v>80</v>
      </c>
    </row>
    <row r="15" spans="1:2" x14ac:dyDescent="0.15">
      <c r="A15" t="s">
        <v>76</v>
      </c>
      <c r="B15" t="s">
        <v>89</v>
      </c>
    </row>
    <row r="16" spans="1:2" x14ac:dyDescent="0.15">
      <c r="A16"/>
      <c r="B16" t="s">
        <v>91</v>
      </c>
    </row>
    <row r="17" spans="1:2" x14ac:dyDescent="0.15">
      <c r="A17"/>
      <c r="B17" t="s">
        <v>122</v>
      </c>
    </row>
    <row r="18" spans="1:2" x14ac:dyDescent="0.15">
      <c r="A18"/>
      <c r="B18" t="s">
        <v>267</v>
      </c>
    </row>
    <row r="19" spans="1:2" x14ac:dyDescent="0.15">
      <c r="A19"/>
      <c r="B19" t="s">
        <v>156</v>
      </c>
    </row>
    <row r="20" spans="1:2" x14ac:dyDescent="0.15">
      <c r="A20"/>
      <c r="B20" t="s">
        <v>157</v>
      </c>
    </row>
    <row r="21" spans="1:2" x14ac:dyDescent="0.15">
      <c r="A21"/>
      <c r="B21" t="s">
        <v>134</v>
      </c>
    </row>
    <row r="22" spans="1:2" x14ac:dyDescent="0.15">
      <c r="A22"/>
      <c r="B22" t="s">
        <v>97</v>
      </c>
    </row>
    <row r="23" spans="1:2" x14ac:dyDescent="0.15">
      <c r="A23"/>
      <c r="B23" t="s">
        <v>106</v>
      </c>
    </row>
    <row r="24" spans="1:2" x14ac:dyDescent="0.15">
      <c r="A24"/>
      <c r="B24" t="s">
        <v>111</v>
      </c>
    </row>
    <row r="25" spans="1:2" x14ac:dyDescent="0.15">
      <c r="A25"/>
      <c r="B25" t="s">
        <v>112</v>
      </c>
    </row>
    <row r="26" spans="1:2" x14ac:dyDescent="0.15">
      <c r="A26"/>
      <c r="B26" t="s">
        <v>107</v>
      </c>
    </row>
    <row r="27" spans="1:2" x14ac:dyDescent="0.15">
      <c r="A27"/>
      <c r="B27" t="s">
        <v>123</v>
      </c>
    </row>
    <row r="28" spans="1:2" x14ac:dyDescent="0.15">
      <c r="A28"/>
      <c r="B28" t="s">
        <v>83</v>
      </c>
    </row>
    <row r="29" spans="1:2" x14ac:dyDescent="0.15">
      <c r="A29"/>
      <c r="B29" t="s">
        <v>84</v>
      </c>
    </row>
    <row r="30" spans="1:2" x14ac:dyDescent="0.15">
      <c r="A30"/>
      <c r="B30" t="s">
        <v>85</v>
      </c>
    </row>
    <row r="31" spans="1:2" x14ac:dyDescent="0.15">
      <c r="A31"/>
      <c r="B31" t="s">
        <v>86</v>
      </c>
    </row>
    <row r="32" spans="1:2" x14ac:dyDescent="0.15">
      <c r="A32"/>
      <c r="B32" t="s">
        <v>88</v>
      </c>
    </row>
    <row r="33" spans="1:2" x14ac:dyDescent="0.15">
      <c r="A33"/>
      <c r="B33" t="s">
        <v>92</v>
      </c>
    </row>
    <row r="34" spans="1:2" x14ac:dyDescent="0.15">
      <c r="A34"/>
      <c r="B34" t="s">
        <v>93</v>
      </c>
    </row>
    <row r="35" spans="1:2" x14ac:dyDescent="0.15">
      <c r="A35"/>
      <c r="B35" t="s">
        <v>94</v>
      </c>
    </row>
    <row r="36" spans="1:2" x14ac:dyDescent="0.15">
      <c r="A36"/>
      <c r="B36" t="s">
        <v>95</v>
      </c>
    </row>
    <row r="37" spans="1:2" x14ac:dyDescent="0.15">
      <c r="A37"/>
      <c r="B37" t="s">
        <v>268</v>
      </c>
    </row>
    <row r="38" spans="1:2" x14ac:dyDescent="0.15">
      <c r="A38"/>
      <c r="B38" t="s">
        <v>96</v>
      </c>
    </row>
    <row r="39" spans="1:2" x14ac:dyDescent="0.15">
      <c r="A39"/>
      <c r="B39" t="s">
        <v>196</v>
      </c>
    </row>
    <row r="40" spans="1:2" x14ac:dyDescent="0.15">
      <c r="A40"/>
      <c r="B40" t="s">
        <v>98</v>
      </c>
    </row>
    <row r="41" spans="1:2" x14ac:dyDescent="0.15">
      <c r="A41"/>
      <c r="B41" t="s">
        <v>158</v>
      </c>
    </row>
    <row r="42" spans="1:2" x14ac:dyDescent="0.15">
      <c r="A42"/>
      <c r="B42" t="s">
        <v>125</v>
      </c>
    </row>
    <row r="43" spans="1:2" x14ac:dyDescent="0.15">
      <c r="A43"/>
      <c r="B43" t="s">
        <v>133</v>
      </c>
    </row>
    <row r="44" spans="1:2" x14ac:dyDescent="0.15">
      <c r="A44"/>
      <c r="B44"/>
    </row>
    <row r="45" spans="1:2" x14ac:dyDescent="0.15">
      <c r="A45"/>
      <c r="B45"/>
    </row>
    <row r="46" spans="1:2" x14ac:dyDescent="0.15">
      <c r="A46"/>
      <c r="B46"/>
    </row>
    <row r="47" spans="1:2" x14ac:dyDescent="0.15">
      <c r="A47"/>
      <c r="B47"/>
    </row>
    <row r="48" spans="1:2" x14ac:dyDescent="0.15">
      <c r="A48"/>
      <c r="B48"/>
    </row>
    <row r="49" spans="1:2" x14ac:dyDescent="0.15">
      <c r="A49"/>
      <c r="B49"/>
    </row>
    <row r="50" spans="1:2" x14ac:dyDescent="0.15">
      <c r="A50"/>
      <c r="B50"/>
    </row>
    <row r="51" spans="1:2" x14ac:dyDescent="0.15">
      <c r="A51"/>
      <c r="B51"/>
    </row>
    <row r="52" spans="1:2" x14ac:dyDescent="0.15">
      <c r="A52"/>
      <c r="B52"/>
    </row>
    <row r="53" spans="1:2" x14ac:dyDescent="0.15">
      <c r="A53"/>
      <c r="B53"/>
    </row>
    <row r="54" spans="1:2" x14ac:dyDescent="0.15">
      <c r="A54"/>
      <c r="B54"/>
    </row>
    <row r="55" spans="1:2" x14ac:dyDescent="0.15">
      <c r="A55"/>
      <c r="B55"/>
    </row>
    <row r="56" spans="1:2" x14ac:dyDescent="0.15">
      <c r="A56"/>
      <c r="B56"/>
    </row>
    <row r="57" spans="1:2" x14ac:dyDescent="0.15">
      <c r="A57"/>
      <c r="B57"/>
    </row>
    <row r="58" spans="1:2" x14ac:dyDescent="0.15">
      <c r="A58"/>
      <c r="B58"/>
    </row>
    <row r="59" spans="1:2" x14ac:dyDescent="0.15">
      <c r="A59"/>
      <c r="B59"/>
    </row>
    <row r="60" spans="1:2" x14ac:dyDescent="0.15">
      <c r="A60"/>
      <c r="B60"/>
    </row>
    <row r="61" spans="1:2" x14ac:dyDescent="0.15">
      <c r="A61"/>
      <c r="B61"/>
    </row>
    <row r="62" spans="1:2" x14ac:dyDescent="0.15">
      <c r="A62"/>
      <c r="B62"/>
    </row>
    <row r="63" spans="1:2" x14ac:dyDescent="0.15">
      <c r="A63"/>
      <c r="B63"/>
    </row>
    <row r="64" spans="1:2" x14ac:dyDescent="0.15">
      <c r="A64"/>
      <c r="B64"/>
    </row>
    <row r="65" spans="1:2" x14ac:dyDescent="0.15">
      <c r="A65"/>
      <c r="B65"/>
    </row>
    <row r="66" spans="1:2" x14ac:dyDescent="0.15">
      <c r="A66"/>
      <c r="B66"/>
    </row>
    <row r="67" spans="1:2" x14ac:dyDescent="0.15">
      <c r="A67"/>
      <c r="B67"/>
    </row>
    <row r="68" spans="1:2" x14ac:dyDescent="0.15">
      <c r="A68"/>
      <c r="B68"/>
    </row>
    <row r="69" spans="1:2" x14ac:dyDescent="0.15">
      <c r="A69"/>
      <c r="B69"/>
    </row>
    <row r="70" spans="1:2" x14ac:dyDescent="0.15">
      <c r="A70"/>
      <c r="B70"/>
    </row>
    <row r="71" spans="1:2" x14ac:dyDescent="0.15">
      <c r="A71"/>
      <c r="B71"/>
    </row>
    <row r="72" spans="1:2" x14ac:dyDescent="0.15">
      <c r="A72"/>
      <c r="B72"/>
    </row>
    <row r="73" spans="1:2" x14ac:dyDescent="0.15">
      <c r="A73"/>
      <c r="B73"/>
    </row>
    <row r="74" spans="1:2" x14ac:dyDescent="0.15">
      <c r="A74"/>
      <c r="B74"/>
    </row>
    <row r="75" spans="1:2" x14ac:dyDescent="0.15">
      <c r="A75"/>
      <c r="B75"/>
    </row>
    <row r="76" spans="1:2" x14ac:dyDescent="0.15">
      <c r="A76"/>
      <c r="B76"/>
    </row>
    <row r="77" spans="1:2" x14ac:dyDescent="0.15">
      <c r="A77"/>
      <c r="B77"/>
    </row>
    <row r="78" spans="1:2" x14ac:dyDescent="0.15">
      <c r="A78"/>
      <c r="B78"/>
    </row>
    <row r="79" spans="1:2" x14ac:dyDescent="0.15">
      <c r="A79"/>
      <c r="B79"/>
    </row>
    <row r="80" spans="1:2" x14ac:dyDescent="0.15">
      <c r="A80"/>
      <c r="B80"/>
    </row>
    <row r="81" spans="1:2" x14ac:dyDescent="0.15">
      <c r="A81"/>
      <c r="B81"/>
    </row>
    <row r="82" spans="1:2" x14ac:dyDescent="0.15">
      <c r="A82"/>
      <c r="B82"/>
    </row>
    <row r="83" spans="1:2" x14ac:dyDescent="0.15">
      <c r="A83"/>
      <c r="B83"/>
    </row>
    <row r="84" spans="1:2" x14ac:dyDescent="0.15">
      <c r="A84"/>
      <c r="B84"/>
    </row>
    <row r="85" spans="1:2" x14ac:dyDescent="0.15">
      <c r="A85"/>
      <c r="B85"/>
    </row>
    <row r="86" spans="1:2" x14ac:dyDescent="0.15">
      <c r="A86"/>
      <c r="B86"/>
    </row>
    <row r="87" spans="1:2" x14ac:dyDescent="0.15">
      <c r="A87"/>
      <c r="B87"/>
    </row>
    <row r="88" spans="1:2" x14ac:dyDescent="0.15">
      <c r="A88"/>
      <c r="B88"/>
    </row>
    <row r="89" spans="1:2" x14ac:dyDescent="0.15">
      <c r="A89"/>
      <c r="B89"/>
    </row>
    <row r="90" spans="1:2" x14ac:dyDescent="0.15">
      <c r="A90"/>
      <c r="B90"/>
    </row>
    <row r="91" spans="1:2" x14ac:dyDescent="0.15">
      <c r="A91"/>
      <c r="B91"/>
    </row>
    <row r="92" spans="1:2" x14ac:dyDescent="0.15">
      <c r="A92"/>
      <c r="B92"/>
    </row>
    <row r="93" spans="1:2" x14ac:dyDescent="0.15">
      <c r="A93"/>
      <c r="B93"/>
    </row>
    <row r="94" spans="1:2" x14ac:dyDescent="0.15">
      <c r="A94"/>
      <c r="B94"/>
    </row>
    <row r="95" spans="1:2" x14ac:dyDescent="0.15">
      <c r="A95"/>
      <c r="B95"/>
    </row>
    <row r="96" spans="1:2" x14ac:dyDescent="0.15">
      <c r="A96"/>
      <c r="B96"/>
    </row>
    <row r="97" spans="1:2" x14ac:dyDescent="0.15">
      <c r="A97"/>
      <c r="B97"/>
    </row>
    <row r="98" spans="1:2" x14ac:dyDescent="0.15">
      <c r="A98"/>
      <c r="B98"/>
    </row>
    <row r="99" spans="1:2" x14ac:dyDescent="0.15">
      <c r="A99"/>
      <c r="B99"/>
    </row>
    <row r="100" spans="1:2" x14ac:dyDescent="0.15">
      <c r="A100"/>
      <c r="B100"/>
    </row>
    <row r="101" spans="1:2" x14ac:dyDescent="0.15">
      <c r="A101"/>
      <c r="B101"/>
    </row>
    <row r="102" spans="1:2" x14ac:dyDescent="0.15">
      <c r="A102"/>
      <c r="B102"/>
    </row>
    <row r="103" spans="1:2" x14ac:dyDescent="0.15">
      <c r="A103"/>
      <c r="B103"/>
    </row>
    <row r="104" spans="1:2" x14ac:dyDescent="0.15">
      <c r="A104"/>
      <c r="B104"/>
    </row>
    <row r="105" spans="1:2" x14ac:dyDescent="0.15">
      <c r="A105"/>
      <c r="B105"/>
    </row>
    <row r="106" spans="1:2" x14ac:dyDescent="0.15">
      <c r="A106"/>
      <c r="B106"/>
    </row>
    <row r="107" spans="1:2" x14ac:dyDescent="0.15">
      <c r="A107"/>
      <c r="B107"/>
    </row>
    <row r="108" spans="1:2" x14ac:dyDescent="0.15">
      <c r="A108"/>
      <c r="B108"/>
    </row>
    <row r="109" spans="1:2" x14ac:dyDescent="0.15">
      <c r="A109"/>
      <c r="B109"/>
    </row>
    <row r="110" spans="1:2" x14ac:dyDescent="0.15">
      <c r="A110"/>
      <c r="B110"/>
    </row>
    <row r="111" spans="1:2" x14ac:dyDescent="0.15">
      <c r="A111"/>
      <c r="B111"/>
    </row>
    <row r="112" spans="1:2" x14ac:dyDescent="0.15">
      <c r="A112"/>
      <c r="B112"/>
    </row>
    <row r="113" spans="1:2" x14ac:dyDescent="0.15">
      <c r="A113"/>
      <c r="B113"/>
    </row>
    <row r="114" spans="1:2" x14ac:dyDescent="0.15">
      <c r="A114"/>
      <c r="B114"/>
    </row>
    <row r="115" spans="1:2" x14ac:dyDescent="0.15">
      <c r="A115"/>
      <c r="B115"/>
    </row>
    <row r="116" spans="1:2" x14ac:dyDescent="0.15">
      <c r="A116"/>
      <c r="B116"/>
    </row>
    <row r="117" spans="1:2" x14ac:dyDescent="0.15">
      <c r="A117"/>
      <c r="B117"/>
    </row>
    <row r="118" spans="1:2" x14ac:dyDescent="0.15">
      <c r="A118"/>
      <c r="B118"/>
    </row>
    <row r="119" spans="1:2" x14ac:dyDescent="0.15">
      <c r="A119"/>
      <c r="B119"/>
    </row>
    <row r="120" spans="1:2" x14ac:dyDescent="0.15">
      <c r="A120"/>
      <c r="B120"/>
    </row>
    <row r="121" spans="1:2" x14ac:dyDescent="0.15">
      <c r="A121"/>
      <c r="B121"/>
    </row>
    <row r="122" spans="1:2" x14ac:dyDescent="0.15">
      <c r="A122"/>
      <c r="B122"/>
    </row>
    <row r="123" spans="1:2" x14ac:dyDescent="0.15">
      <c r="A123"/>
      <c r="B123"/>
    </row>
    <row r="124" spans="1:2" x14ac:dyDescent="0.15">
      <c r="A124"/>
      <c r="B124"/>
    </row>
    <row r="125" spans="1:2" x14ac:dyDescent="0.15">
      <c r="A125"/>
      <c r="B125"/>
    </row>
    <row r="126" spans="1:2" x14ac:dyDescent="0.15">
      <c r="A126"/>
      <c r="B126"/>
    </row>
    <row r="127" spans="1:2" x14ac:dyDescent="0.15">
      <c r="A127"/>
      <c r="B127"/>
    </row>
    <row r="128" spans="1:2" x14ac:dyDescent="0.15">
      <c r="A128"/>
      <c r="B128"/>
    </row>
    <row r="129" spans="1:2" x14ac:dyDescent="0.15">
      <c r="A129"/>
      <c r="B129"/>
    </row>
    <row r="130" spans="1:2" x14ac:dyDescent="0.15">
      <c r="A130"/>
      <c r="B130"/>
    </row>
    <row r="131" spans="1:2" x14ac:dyDescent="0.15">
      <c r="A131"/>
      <c r="B131"/>
    </row>
    <row r="132" spans="1:2" x14ac:dyDescent="0.15">
      <c r="A132"/>
      <c r="B132"/>
    </row>
    <row r="133" spans="1:2" x14ac:dyDescent="0.15">
      <c r="A133"/>
      <c r="B133"/>
    </row>
    <row r="134" spans="1:2" x14ac:dyDescent="0.15">
      <c r="A134"/>
      <c r="B134"/>
    </row>
    <row r="135" spans="1:2" x14ac:dyDescent="0.15">
      <c r="A135"/>
      <c r="B135"/>
    </row>
    <row r="136" spans="1:2" x14ac:dyDescent="0.15">
      <c r="A136"/>
      <c r="B136"/>
    </row>
    <row r="137" spans="1:2" x14ac:dyDescent="0.15">
      <c r="A137"/>
      <c r="B137"/>
    </row>
    <row r="138" spans="1:2" x14ac:dyDescent="0.15">
      <c r="A138"/>
      <c r="B138"/>
    </row>
    <row r="139" spans="1:2" x14ac:dyDescent="0.15">
      <c r="A139"/>
      <c r="B139"/>
    </row>
    <row r="140" spans="1:2" x14ac:dyDescent="0.15">
      <c r="A140"/>
      <c r="B140"/>
    </row>
    <row r="141" spans="1:2" x14ac:dyDescent="0.15">
      <c r="A141"/>
      <c r="B141"/>
    </row>
    <row r="142" spans="1:2" x14ac:dyDescent="0.15">
      <c r="A142"/>
      <c r="B142"/>
    </row>
    <row r="143" spans="1:2" x14ac:dyDescent="0.15">
      <c r="A143"/>
      <c r="B143"/>
    </row>
    <row r="144" spans="1:2" x14ac:dyDescent="0.15">
      <c r="A144"/>
      <c r="B144"/>
    </row>
    <row r="145" spans="1:2" x14ac:dyDescent="0.15">
      <c r="A145"/>
      <c r="B145"/>
    </row>
    <row r="146" spans="1:2" x14ac:dyDescent="0.15">
      <c r="A146"/>
      <c r="B146"/>
    </row>
    <row r="147" spans="1:2" x14ac:dyDescent="0.15">
      <c r="A147"/>
      <c r="B147"/>
    </row>
    <row r="148" spans="1:2" x14ac:dyDescent="0.15">
      <c r="A148"/>
      <c r="B148"/>
    </row>
    <row r="149" spans="1:2" x14ac:dyDescent="0.15">
      <c r="A149"/>
      <c r="B149"/>
    </row>
    <row r="150" spans="1:2" x14ac:dyDescent="0.15">
      <c r="A150"/>
      <c r="B150"/>
    </row>
    <row r="151" spans="1:2" x14ac:dyDescent="0.15">
      <c r="A151"/>
      <c r="B151"/>
    </row>
    <row r="152" spans="1:2" x14ac:dyDescent="0.15">
      <c r="A152"/>
      <c r="B152"/>
    </row>
    <row r="153" spans="1:2" x14ac:dyDescent="0.15">
      <c r="A153"/>
      <c r="B153"/>
    </row>
    <row r="154" spans="1:2" x14ac:dyDescent="0.15">
      <c r="A154"/>
      <c r="B154"/>
    </row>
    <row r="155" spans="1:2" x14ac:dyDescent="0.15">
      <c r="A155"/>
      <c r="B155"/>
    </row>
    <row r="156" spans="1:2" x14ac:dyDescent="0.15">
      <c r="A156"/>
      <c r="B156"/>
    </row>
    <row r="157" spans="1:2" x14ac:dyDescent="0.15">
      <c r="A157"/>
      <c r="B157"/>
    </row>
    <row r="158" spans="1:2" x14ac:dyDescent="0.15">
      <c r="A158"/>
      <c r="B158"/>
    </row>
    <row r="159" spans="1:2" x14ac:dyDescent="0.15">
      <c r="A159"/>
      <c r="B159"/>
    </row>
    <row r="160" spans="1:2" x14ac:dyDescent="0.15">
      <c r="A160"/>
      <c r="B160"/>
    </row>
    <row r="161" spans="1:2" x14ac:dyDescent="0.15">
      <c r="A161"/>
      <c r="B161"/>
    </row>
    <row r="162" spans="1:2" x14ac:dyDescent="0.15">
      <c r="A162"/>
      <c r="B162"/>
    </row>
    <row r="163" spans="1:2" x14ac:dyDescent="0.15">
      <c r="A163"/>
      <c r="B163"/>
    </row>
    <row r="164" spans="1:2" x14ac:dyDescent="0.15">
      <c r="A164"/>
      <c r="B164"/>
    </row>
    <row r="165" spans="1:2" x14ac:dyDescent="0.15">
      <c r="A165"/>
      <c r="B165"/>
    </row>
    <row r="166" spans="1:2" x14ac:dyDescent="0.15">
      <c r="A166"/>
      <c r="B166"/>
    </row>
    <row r="167" spans="1:2" x14ac:dyDescent="0.15">
      <c r="A167"/>
      <c r="B167"/>
    </row>
    <row r="168" spans="1:2" x14ac:dyDescent="0.15">
      <c r="A168"/>
      <c r="B168"/>
    </row>
    <row r="169" spans="1:2" x14ac:dyDescent="0.15">
      <c r="A169"/>
      <c r="B169"/>
    </row>
    <row r="170" spans="1:2" x14ac:dyDescent="0.15">
      <c r="A170"/>
      <c r="B170"/>
    </row>
    <row r="171" spans="1:2" x14ac:dyDescent="0.15">
      <c r="A171"/>
      <c r="B171"/>
    </row>
    <row r="172" spans="1:2" x14ac:dyDescent="0.15">
      <c r="A172"/>
      <c r="B172"/>
    </row>
    <row r="173" spans="1:2" x14ac:dyDescent="0.15">
      <c r="A173"/>
      <c r="B173"/>
    </row>
    <row r="174" spans="1:2" x14ac:dyDescent="0.15">
      <c r="A174"/>
      <c r="B174"/>
    </row>
    <row r="175" spans="1:2" x14ac:dyDescent="0.15">
      <c r="A175"/>
      <c r="B175"/>
    </row>
    <row r="176" spans="1:2" x14ac:dyDescent="0.15">
      <c r="A176"/>
      <c r="B176"/>
    </row>
    <row r="177" spans="1:2" x14ac:dyDescent="0.15">
      <c r="A177"/>
      <c r="B177"/>
    </row>
    <row r="178" spans="1:2" x14ac:dyDescent="0.15">
      <c r="A178"/>
      <c r="B178"/>
    </row>
    <row r="179" spans="1:2" x14ac:dyDescent="0.15">
      <c r="A179"/>
      <c r="B179"/>
    </row>
    <row r="180" spans="1:2" x14ac:dyDescent="0.15">
      <c r="A180"/>
      <c r="B180"/>
    </row>
    <row r="181" spans="1:2" x14ac:dyDescent="0.15">
      <c r="A181"/>
      <c r="B181"/>
    </row>
    <row r="182" spans="1:2" x14ac:dyDescent="0.15">
      <c r="A182"/>
      <c r="B182"/>
    </row>
    <row r="183" spans="1:2" x14ac:dyDescent="0.15">
      <c r="A183"/>
      <c r="B183"/>
    </row>
    <row r="184" spans="1:2" x14ac:dyDescent="0.15">
      <c r="A184"/>
      <c r="B184"/>
    </row>
    <row r="185" spans="1:2" x14ac:dyDescent="0.15">
      <c r="A185"/>
      <c r="B185"/>
    </row>
    <row r="186" spans="1:2" x14ac:dyDescent="0.15">
      <c r="A186"/>
      <c r="B186"/>
    </row>
    <row r="187" spans="1:2" x14ac:dyDescent="0.15">
      <c r="A187"/>
      <c r="B187"/>
    </row>
    <row r="188" spans="1:2" x14ac:dyDescent="0.15">
      <c r="A188"/>
      <c r="B188"/>
    </row>
    <row r="189" spans="1:2" x14ac:dyDescent="0.15">
      <c r="A189"/>
      <c r="B189"/>
    </row>
    <row r="190" spans="1:2" x14ac:dyDescent="0.15">
      <c r="A190"/>
      <c r="B190"/>
    </row>
    <row r="191" spans="1:2" x14ac:dyDescent="0.15">
      <c r="A191"/>
      <c r="B191"/>
    </row>
    <row r="192" spans="1:2" x14ac:dyDescent="0.15">
      <c r="A192"/>
      <c r="B192"/>
    </row>
    <row r="193" spans="1:2" x14ac:dyDescent="0.15">
      <c r="A193"/>
      <c r="B193"/>
    </row>
    <row r="194" spans="1:2" x14ac:dyDescent="0.15">
      <c r="A194"/>
      <c r="B194"/>
    </row>
    <row r="195" spans="1:2" x14ac:dyDescent="0.15">
      <c r="A195"/>
      <c r="B195"/>
    </row>
    <row r="196" spans="1:2" x14ac:dyDescent="0.15">
      <c r="A196"/>
      <c r="B196"/>
    </row>
    <row r="197" spans="1:2" x14ac:dyDescent="0.15">
      <c r="A197"/>
      <c r="B197"/>
    </row>
    <row r="198" spans="1:2" x14ac:dyDescent="0.15">
      <c r="A198"/>
      <c r="B198"/>
    </row>
    <row r="199" spans="1:2" x14ac:dyDescent="0.15">
      <c r="A199"/>
      <c r="B199"/>
    </row>
    <row r="200" spans="1:2" x14ac:dyDescent="0.15">
      <c r="A200"/>
      <c r="B200"/>
    </row>
    <row r="201" spans="1:2" x14ac:dyDescent="0.15">
      <c r="A201"/>
      <c r="B201"/>
    </row>
    <row r="202" spans="1:2" x14ac:dyDescent="0.15">
      <c r="A202"/>
      <c r="B202"/>
    </row>
    <row r="203" spans="1:2" x14ac:dyDescent="0.15">
      <c r="A203"/>
      <c r="B203"/>
    </row>
    <row r="204" spans="1:2" x14ac:dyDescent="0.15">
      <c r="A204"/>
      <c r="B204"/>
    </row>
    <row r="205" spans="1:2" x14ac:dyDescent="0.15">
      <c r="A205"/>
      <c r="B205"/>
    </row>
    <row r="206" spans="1:2" x14ac:dyDescent="0.15">
      <c r="A206"/>
      <c r="B206"/>
    </row>
    <row r="207" spans="1:2" x14ac:dyDescent="0.15">
      <c r="A207"/>
      <c r="B207"/>
    </row>
    <row r="208" spans="1:2" x14ac:dyDescent="0.15">
      <c r="A208"/>
      <c r="B208"/>
    </row>
    <row r="209" spans="1:2" x14ac:dyDescent="0.15">
      <c r="A209"/>
      <c r="B209"/>
    </row>
    <row r="210" spans="1:2" x14ac:dyDescent="0.15">
      <c r="A210"/>
      <c r="B210"/>
    </row>
    <row r="211" spans="1:2" x14ac:dyDescent="0.15">
      <c r="A211"/>
      <c r="B211"/>
    </row>
    <row r="212" spans="1:2" x14ac:dyDescent="0.15">
      <c r="A212"/>
      <c r="B212"/>
    </row>
    <row r="213" spans="1:2" x14ac:dyDescent="0.15">
      <c r="A213"/>
      <c r="B213"/>
    </row>
    <row r="214" spans="1:2" x14ac:dyDescent="0.15">
      <c r="A214"/>
      <c r="B214"/>
    </row>
    <row r="215" spans="1:2" x14ac:dyDescent="0.15">
      <c r="A215"/>
      <c r="B215"/>
    </row>
    <row r="216" spans="1:2" x14ac:dyDescent="0.15">
      <c r="A216"/>
      <c r="B216"/>
    </row>
    <row r="217" spans="1:2" x14ac:dyDescent="0.15">
      <c r="A217"/>
      <c r="B217"/>
    </row>
    <row r="218" spans="1:2" x14ac:dyDescent="0.15">
      <c r="A218"/>
      <c r="B218"/>
    </row>
    <row r="219" spans="1:2" x14ac:dyDescent="0.15">
      <c r="A219"/>
      <c r="B219"/>
    </row>
    <row r="220" spans="1:2" x14ac:dyDescent="0.15">
      <c r="A220"/>
      <c r="B220"/>
    </row>
    <row r="221" spans="1:2" x14ac:dyDescent="0.15">
      <c r="A221"/>
      <c r="B221"/>
    </row>
    <row r="222" spans="1:2" x14ac:dyDescent="0.15">
      <c r="A222"/>
      <c r="B222"/>
    </row>
    <row r="223" spans="1:2" x14ac:dyDescent="0.15">
      <c r="A223"/>
      <c r="B223"/>
    </row>
    <row r="224" spans="1:2" x14ac:dyDescent="0.15">
      <c r="A224"/>
      <c r="B224"/>
    </row>
    <row r="225" spans="1:2" x14ac:dyDescent="0.15">
      <c r="A225"/>
      <c r="B225"/>
    </row>
    <row r="226" spans="1:2" x14ac:dyDescent="0.15">
      <c r="A226"/>
      <c r="B226"/>
    </row>
    <row r="227" spans="1:2" x14ac:dyDescent="0.15">
      <c r="A227"/>
      <c r="B227"/>
    </row>
    <row r="228" spans="1:2" x14ac:dyDescent="0.15">
      <c r="A228"/>
      <c r="B228"/>
    </row>
    <row r="229" spans="1:2" x14ac:dyDescent="0.15">
      <c r="A229"/>
      <c r="B229"/>
    </row>
    <row r="230" spans="1:2" x14ac:dyDescent="0.15">
      <c r="A230"/>
      <c r="B230"/>
    </row>
    <row r="231" spans="1:2" x14ac:dyDescent="0.15">
      <c r="A231"/>
      <c r="B231"/>
    </row>
    <row r="232" spans="1:2" x14ac:dyDescent="0.15">
      <c r="A232"/>
      <c r="B232"/>
    </row>
    <row r="233" spans="1:2" x14ac:dyDescent="0.15">
      <c r="A233"/>
      <c r="B233"/>
    </row>
    <row r="234" spans="1:2" x14ac:dyDescent="0.15">
      <c r="A234"/>
      <c r="B234"/>
    </row>
    <row r="235" spans="1:2" x14ac:dyDescent="0.15">
      <c r="A235"/>
      <c r="B235"/>
    </row>
    <row r="236" spans="1:2" x14ac:dyDescent="0.15">
      <c r="A236"/>
      <c r="B236"/>
    </row>
    <row r="237" spans="1:2" x14ac:dyDescent="0.15">
      <c r="A237"/>
      <c r="B237"/>
    </row>
    <row r="238" spans="1:2" x14ac:dyDescent="0.15">
      <c r="A238"/>
      <c r="B238"/>
    </row>
    <row r="239" spans="1:2" x14ac:dyDescent="0.15">
      <c r="A239"/>
      <c r="B239"/>
    </row>
    <row r="240" spans="1:2" x14ac:dyDescent="0.15">
      <c r="A240"/>
      <c r="B240"/>
    </row>
    <row r="241" spans="1:2" x14ac:dyDescent="0.15">
      <c r="A241"/>
      <c r="B241"/>
    </row>
    <row r="242" spans="1:2" x14ac:dyDescent="0.15">
      <c r="A242"/>
      <c r="B242"/>
    </row>
    <row r="243" spans="1:2" x14ac:dyDescent="0.15">
      <c r="A243"/>
      <c r="B243"/>
    </row>
    <row r="244" spans="1:2" x14ac:dyDescent="0.15">
      <c r="A244"/>
      <c r="B244"/>
    </row>
    <row r="245" spans="1:2" x14ac:dyDescent="0.15">
      <c r="A245"/>
      <c r="B245"/>
    </row>
    <row r="246" spans="1:2" x14ac:dyDescent="0.15">
      <c r="A246"/>
      <c r="B246"/>
    </row>
    <row r="247" spans="1:2" x14ac:dyDescent="0.15">
      <c r="A247"/>
      <c r="B247"/>
    </row>
    <row r="248" spans="1:2" x14ac:dyDescent="0.15">
      <c r="A248"/>
      <c r="B248"/>
    </row>
    <row r="249" spans="1:2" x14ac:dyDescent="0.15">
      <c r="A249"/>
      <c r="B249"/>
    </row>
    <row r="250" spans="1:2" x14ac:dyDescent="0.15">
      <c r="A250"/>
      <c r="B250"/>
    </row>
    <row r="251" spans="1:2" x14ac:dyDescent="0.15">
      <c r="A251"/>
      <c r="B251"/>
    </row>
    <row r="252" spans="1:2" x14ac:dyDescent="0.15">
      <c r="A252"/>
      <c r="B252"/>
    </row>
    <row r="253" spans="1:2" x14ac:dyDescent="0.15">
      <c r="A253"/>
      <c r="B253"/>
    </row>
    <row r="254" spans="1:2" x14ac:dyDescent="0.15">
      <c r="A254"/>
      <c r="B254"/>
    </row>
    <row r="255" spans="1:2" x14ac:dyDescent="0.15">
      <c r="A255"/>
      <c r="B255"/>
    </row>
    <row r="256" spans="1:2" x14ac:dyDescent="0.15">
      <c r="A256"/>
      <c r="B256"/>
    </row>
    <row r="257" spans="1:2" x14ac:dyDescent="0.15">
      <c r="A257"/>
      <c r="B257"/>
    </row>
    <row r="258" spans="1:2" x14ac:dyDescent="0.15">
      <c r="A258"/>
      <c r="B258"/>
    </row>
    <row r="259" spans="1:2" x14ac:dyDescent="0.15">
      <c r="A259"/>
      <c r="B259"/>
    </row>
    <row r="260" spans="1:2" x14ac:dyDescent="0.15">
      <c r="A260"/>
      <c r="B260"/>
    </row>
    <row r="261" spans="1:2" x14ac:dyDescent="0.15">
      <c r="A261"/>
      <c r="B261"/>
    </row>
    <row r="262" spans="1:2" x14ac:dyDescent="0.15">
      <c r="A262"/>
      <c r="B262"/>
    </row>
    <row r="263" spans="1:2" x14ac:dyDescent="0.15">
      <c r="A263"/>
      <c r="B263"/>
    </row>
    <row r="264" spans="1:2" x14ac:dyDescent="0.15">
      <c r="A264"/>
      <c r="B264"/>
    </row>
    <row r="265" spans="1:2" x14ac:dyDescent="0.15">
      <c r="A265"/>
      <c r="B265"/>
    </row>
    <row r="266" spans="1:2" x14ac:dyDescent="0.15">
      <c r="A266"/>
      <c r="B266"/>
    </row>
    <row r="267" spans="1:2" x14ac:dyDescent="0.15">
      <c r="A267"/>
      <c r="B267"/>
    </row>
    <row r="268" spans="1:2" x14ac:dyDescent="0.15">
      <c r="A268"/>
      <c r="B268"/>
    </row>
    <row r="269" spans="1:2" x14ac:dyDescent="0.15">
      <c r="A269"/>
      <c r="B269"/>
    </row>
    <row r="270" spans="1:2" x14ac:dyDescent="0.15">
      <c r="A270"/>
      <c r="B270"/>
    </row>
    <row r="271" spans="1:2" x14ac:dyDescent="0.15">
      <c r="A271"/>
      <c r="B271"/>
    </row>
    <row r="272" spans="1:2" x14ac:dyDescent="0.15">
      <c r="A272"/>
      <c r="B272"/>
    </row>
    <row r="273" spans="1:2" x14ac:dyDescent="0.15">
      <c r="A273"/>
      <c r="B273"/>
    </row>
    <row r="274" spans="1:2" x14ac:dyDescent="0.15">
      <c r="A274"/>
      <c r="B274"/>
    </row>
    <row r="275" spans="1:2" x14ac:dyDescent="0.15">
      <c r="A275"/>
      <c r="B275"/>
    </row>
    <row r="276" spans="1:2" x14ac:dyDescent="0.15">
      <c r="A276"/>
      <c r="B276"/>
    </row>
    <row r="277" spans="1:2" x14ac:dyDescent="0.15">
      <c r="A277"/>
      <c r="B277"/>
    </row>
    <row r="278" spans="1:2" x14ac:dyDescent="0.15">
      <c r="A278"/>
      <c r="B278"/>
    </row>
    <row r="279" spans="1:2" x14ac:dyDescent="0.15">
      <c r="A279"/>
      <c r="B279"/>
    </row>
    <row r="280" spans="1:2" x14ac:dyDescent="0.15">
      <c r="A280"/>
      <c r="B280"/>
    </row>
    <row r="281" spans="1:2" x14ac:dyDescent="0.15">
      <c r="A281"/>
      <c r="B281"/>
    </row>
    <row r="282" spans="1:2" x14ac:dyDescent="0.15">
      <c r="A282"/>
      <c r="B282"/>
    </row>
    <row r="283" spans="1:2" x14ac:dyDescent="0.15">
      <c r="A283"/>
      <c r="B283"/>
    </row>
    <row r="284" spans="1:2" x14ac:dyDescent="0.15">
      <c r="A284"/>
      <c r="B284"/>
    </row>
    <row r="285" spans="1:2" x14ac:dyDescent="0.15">
      <c r="A285"/>
      <c r="B285"/>
    </row>
    <row r="286" spans="1:2" x14ac:dyDescent="0.15">
      <c r="A286"/>
      <c r="B286"/>
    </row>
    <row r="287" spans="1:2" x14ac:dyDescent="0.15">
      <c r="A287"/>
      <c r="B287"/>
    </row>
    <row r="288" spans="1:2" x14ac:dyDescent="0.15">
      <c r="A288"/>
      <c r="B288"/>
    </row>
    <row r="289" spans="1:2" x14ac:dyDescent="0.15">
      <c r="A289"/>
      <c r="B289"/>
    </row>
    <row r="290" spans="1:2" x14ac:dyDescent="0.15">
      <c r="A290"/>
      <c r="B290"/>
    </row>
    <row r="291" spans="1:2" x14ac:dyDescent="0.15">
      <c r="A291"/>
      <c r="B291"/>
    </row>
    <row r="292" spans="1:2" x14ac:dyDescent="0.15">
      <c r="A292"/>
      <c r="B292"/>
    </row>
    <row r="293" spans="1:2" x14ac:dyDescent="0.15">
      <c r="A293"/>
      <c r="B293"/>
    </row>
    <row r="294" spans="1:2" x14ac:dyDescent="0.15">
      <c r="A294"/>
      <c r="B294"/>
    </row>
    <row r="295" spans="1:2" x14ac:dyDescent="0.15">
      <c r="A295"/>
      <c r="B295"/>
    </row>
    <row r="296" spans="1:2" x14ac:dyDescent="0.15">
      <c r="A296"/>
      <c r="B296"/>
    </row>
    <row r="297" spans="1:2" x14ac:dyDescent="0.15">
      <c r="A297"/>
      <c r="B297"/>
    </row>
    <row r="298" spans="1:2" x14ac:dyDescent="0.15">
      <c r="A298"/>
      <c r="B298"/>
    </row>
    <row r="299" spans="1:2" x14ac:dyDescent="0.15">
      <c r="A299"/>
      <c r="B299"/>
    </row>
    <row r="300" spans="1:2" x14ac:dyDescent="0.15">
      <c r="A300"/>
      <c r="B300"/>
    </row>
    <row r="301" spans="1:2" x14ac:dyDescent="0.15">
      <c r="A301"/>
      <c r="B301"/>
    </row>
    <row r="302" spans="1:2" x14ac:dyDescent="0.15">
      <c r="A302"/>
      <c r="B302"/>
    </row>
    <row r="303" spans="1:2" x14ac:dyDescent="0.15">
      <c r="A303"/>
      <c r="B303"/>
    </row>
    <row r="304" spans="1:2" x14ac:dyDescent="0.15">
      <c r="A304"/>
      <c r="B304"/>
    </row>
    <row r="305" spans="1:2" x14ac:dyDescent="0.15">
      <c r="A305"/>
      <c r="B305"/>
    </row>
    <row r="306" spans="1:2" x14ac:dyDescent="0.15">
      <c r="A306"/>
      <c r="B306"/>
    </row>
    <row r="307" spans="1:2" x14ac:dyDescent="0.15">
      <c r="A307"/>
      <c r="B307"/>
    </row>
    <row r="308" spans="1:2" x14ac:dyDescent="0.15">
      <c r="A308"/>
      <c r="B308"/>
    </row>
    <row r="309" spans="1:2" x14ac:dyDescent="0.15">
      <c r="A309"/>
      <c r="B309"/>
    </row>
    <row r="310" spans="1:2" x14ac:dyDescent="0.15">
      <c r="A310"/>
      <c r="B310"/>
    </row>
    <row r="311" spans="1:2" x14ac:dyDescent="0.15">
      <c r="A311"/>
      <c r="B311"/>
    </row>
    <row r="312" spans="1:2" x14ac:dyDescent="0.15">
      <c r="A312"/>
      <c r="B312"/>
    </row>
    <row r="313" spans="1:2" x14ac:dyDescent="0.15">
      <c r="A313"/>
      <c r="B313"/>
    </row>
    <row r="314" spans="1:2" x14ac:dyDescent="0.15">
      <c r="A314"/>
      <c r="B314"/>
    </row>
    <row r="315" spans="1:2" x14ac:dyDescent="0.15">
      <c r="A315"/>
      <c r="B315"/>
    </row>
    <row r="316" spans="1:2" x14ac:dyDescent="0.15">
      <c r="A316"/>
      <c r="B316"/>
    </row>
    <row r="317" spans="1:2" x14ac:dyDescent="0.15">
      <c r="A317"/>
      <c r="B317"/>
    </row>
    <row r="318" spans="1:2" x14ac:dyDescent="0.15">
      <c r="A318"/>
      <c r="B318"/>
    </row>
    <row r="319" spans="1:2" x14ac:dyDescent="0.15">
      <c r="A319"/>
      <c r="B319"/>
    </row>
    <row r="320" spans="1:2" x14ac:dyDescent="0.15">
      <c r="A320"/>
      <c r="B320"/>
    </row>
    <row r="321" spans="1:2" x14ac:dyDescent="0.15">
      <c r="A321"/>
      <c r="B321"/>
    </row>
    <row r="322" spans="1:2" x14ac:dyDescent="0.15">
      <c r="A322"/>
      <c r="B322"/>
    </row>
    <row r="323" spans="1:2" x14ac:dyDescent="0.15">
      <c r="A323"/>
      <c r="B323"/>
    </row>
    <row r="324" spans="1:2" x14ac:dyDescent="0.15">
      <c r="A324"/>
      <c r="B324"/>
    </row>
    <row r="325" spans="1:2" x14ac:dyDescent="0.15">
      <c r="A325"/>
      <c r="B325"/>
    </row>
  </sheetData>
  <sheetProtection formatColumns="0" formatRows="0"/>
  <phoneticPr fontId="9"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058"/>
  <sheetViews>
    <sheetView showGridLines="0" zoomScaleNormal="100" workbookViewId="0"/>
  </sheetViews>
  <sheetFormatPr defaultColWidth="9.140625" defaultRowHeight="12.75" x14ac:dyDescent="0.2"/>
  <cols>
    <col min="1" max="16384" width="9.140625" style="163"/>
  </cols>
  <sheetData>
    <row r="2" spans="1:1" x14ac:dyDescent="0.2">
      <c r="A2" s="356">
        <f>IF(Дифференциация!$E$22="",1,0)</f>
        <v>0</v>
      </c>
    </row>
    <row r="3" spans="1:1" x14ac:dyDescent="0.2">
      <c r="A3" s="356">
        <f>IF('Сведения об изменении'!$E$13="",1,0)</f>
        <v>1</v>
      </c>
    </row>
    <row r="4" spans="1:1" x14ac:dyDescent="0.2">
      <c r="A4" s="356">
        <f>IF(Территории!$E$12="",1,0)</f>
        <v>0</v>
      </c>
    </row>
    <row r="5" spans="1:1" x14ac:dyDescent="0.2">
      <c r="A5" s="356">
        <f>IF('Форма 3.5.1'!$G$17="",1,0)</f>
        <v>0</v>
      </c>
    </row>
    <row r="6" spans="1:1" x14ac:dyDescent="0.2">
      <c r="A6" s="356">
        <f>IF('Форма 3.5.1'!$G$19="",1,0)</f>
        <v>0</v>
      </c>
    </row>
    <row r="7" spans="1:1" x14ac:dyDescent="0.2">
      <c r="A7" s="356">
        <f>IF('Форма 3.5.1'!$G$20="",1,0)</f>
        <v>0</v>
      </c>
    </row>
    <row r="8" spans="1:1" x14ac:dyDescent="0.2">
      <c r="A8" s="356">
        <f>IF('Форма 3.5.1'!$G$21="",1,0)</f>
        <v>0</v>
      </c>
    </row>
    <row r="9" spans="1:1" x14ac:dyDescent="0.2">
      <c r="A9" s="356">
        <f>IF('Форма 3.5.1'!$G$22="",1,0)</f>
        <v>0</v>
      </c>
    </row>
    <row r="10" spans="1:1" x14ac:dyDescent="0.2">
      <c r="A10" s="356">
        <f>IF('Форма 3.5.1'!$G$23="",1,0)</f>
        <v>0</v>
      </c>
    </row>
    <row r="11" spans="1:1" x14ac:dyDescent="0.2">
      <c r="A11" s="356">
        <f>IF('Форма 3.5.1'!$G$24="",1,0)</f>
        <v>0</v>
      </c>
    </row>
    <row r="12" spans="1:1" x14ac:dyDescent="0.2">
      <c r="A12" s="356">
        <f>IF('Форма 3.5.1'!$G$25="",1,0)</f>
        <v>0</v>
      </c>
    </row>
    <row r="13" spans="1:1" x14ac:dyDescent="0.2">
      <c r="A13" s="356">
        <f>IF('Форма 3.5.1'!$G$26="",1,0)</f>
        <v>0</v>
      </c>
    </row>
    <row r="14" spans="1:1" x14ac:dyDescent="0.2">
      <c r="A14" s="356">
        <f>IF('Форма 3.5.1'!$G$27="",1,0)</f>
        <v>0</v>
      </c>
    </row>
    <row r="15" spans="1:1" x14ac:dyDescent="0.2">
      <c r="A15" s="356">
        <f>IF('Форма 3.5.1'!$G$28="",1,0)</f>
        <v>0</v>
      </c>
    </row>
    <row r="16" spans="1:1" x14ac:dyDescent="0.2">
      <c r="A16" s="356">
        <f>IF('Форма 3.5.1'!$G$29="",1,0)</f>
        <v>0</v>
      </c>
    </row>
    <row r="17" spans="1:1" x14ac:dyDescent="0.2">
      <c r="A17" s="356">
        <f>IF('Форма 3.5.1'!$G$30="",1,0)</f>
        <v>0</v>
      </c>
    </row>
    <row r="18" spans="1:1" x14ac:dyDescent="0.2">
      <c r="A18" s="356">
        <f>IF('Форма 3.5.1'!$G$31="",1,0)</f>
        <v>0</v>
      </c>
    </row>
    <row r="19" spans="1:1" x14ac:dyDescent="0.2">
      <c r="A19" s="356">
        <f>IF('Форма 3.5.1'!$G$32="",1,0)</f>
        <v>0</v>
      </c>
    </row>
    <row r="20" spans="1:1" x14ac:dyDescent="0.2">
      <c r="A20" s="356">
        <f>IF('Форма 3.5.1'!$G$33="",1,0)</f>
        <v>0</v>
      </c>
    </row>
    <row r="21" spans="1:1" x14ac:dyDescent="0.2">
      <c r="A21" s="356">
        <f>IF('Форма 3.5.1'!$G$34="",1,0)</f>
        <v>0</v>
      </c>
    </row>
    <row r="22" spans="1:1" x14ac:dyDescent="0.2">
      <c r="A22" s="356">
        <f>IF('Форма 3.5.1'!$G$35="",1,0)</f>
        <v>0</v>
      </c>
    </row>
    <row r="23" spans="1:1" x14ac:dyDescent="0.2">
      <c r="A23" s="356">
        <f>IF('Форма 3.5.1'!$G$36="",1,0)</f>
        <v>0</v>
      </c>
    </row>
    <row r="24" spans="1:1" x14ac:dyDescent="0.2">
      <c r="A24" s="356">
        <f>IF('Форма 3.5.1'!$G$38="",1,0)</f>
        <v>0</v>
      </c>
    </row>
    <row r="25" spans="1:1" x14ac:dyDescent="0.2">
      <c r="A25" s="356">
        <f>IF('Форма 3.5.1'!$G$54="",1,0)</f>
        <v>0</v>
      </c>
    </row>
    <row r="26" spans="1:1" x14ac:dyDescent="0.2">
      <c r="A26" s="356">
        <f>IF('Форма 3.5.1'!$G$55="",1,0)</f>
        <v>0</v>
      </c>
    </row>
    <row r="27" spans="1:1" x14ac:dyDescent="0.2">
      <c r="A27" s="356">
        <f>IF('Форма 3.5.1'!$G$56="",1,0)</f>
        <v>0</v>
      </c>
    </row>
    <row r="28" spans="1:1" x14ac:dyDescent="0.2">
      <c r="A28" s="356">
        <f>IF('Форма 3.5.1'!$G$57="",1,0)</f>
        <v>0</v>
      </c>
    </row>
    <row r="29" spans="1:1" x14ac:dyDescent="0.2">
      <c r="A29" s="356">
        <f>IF('Форма 3.5.1'!$G$58="",1,0)</f>
        <v>0</v>
      </c>
    </row>
    <row r="30" spans="1:1" x14ac:dyDescent="0.2">
      <c r="A30" s="356">
        <f>IF('Форма 3.5.1'!$G$59="",1,0)</f>
        <v>0</v>
      </c>
    </row>
    <row r="31" spans="1:1" x14ac:dyDescent="0.2">
      <c r="A31" s="356">
        <f>IF('Форма 3.5.1'!$G$60="",1,0)</f>
        <v>0</v>
      </c>
    </row>
    <row r="32" spans="1:1" x14ac:dyDescent="0.2">
      <c r="A32" s="356">
        <f>IF('Форма 3.5.1'!$G$61="",1,0)</f>
        <v>0</v>
      </c>
    </row>
    <row r="33" spans="1:1" x14ac:dyDescent="0.2">
      <c r="A33" s="356">
        <f>IF('Форма 3.5.1'!$G$63="",1,0)</f>
        <v>0</v>
      </c>
    </row>
    <row r="34" spans="1:1" x14ac:dyDescent="0.2">
      <c r="A34" s="356">
        <f>IF('Форма 3.5.1'!$G$64="",1,0)</f>
        <v>0</v>
      </c>
    </row>
    <row r="35" spans="1:1" x14ac:dyDescent="0.2">
      <c r="A35" s="356">
        <f>IF('Форма 3.5.1'!$G$65="",1,0)</f>
        <v>0</v>
      </c>
    </row>
    <row r="36" spans="1:1" x14ac:dyDescent="0.2">
      <c r="A36" s="356">
        <f>IF('Форма 3.5.1'!$G$66="",1,0)</f>
        <v>0</v>
      </c>
    </row>
    <row r="37" spans="1:1" x14ac:dyDescent="0.2">
      <c r="A37" s="356">
        <f>IF('Форма 3.6'!$G$12="",1,0)</f>
        <v>0</v>
      </c>
    </row>
    <row r="38" spans="1:1" x14ac:dyDescent="0.2">
      <c r="A38" s="356">
        <f>IF('Форма 3.6'!$G$13="",1,0)</f>
        <v>0</v>
      </c>
    </row>
    <row r="39" spans="1:1" x14ac:dyDescent="0.2">
      <c r="A39" s="356">
        <f>IF('Форма 3.6'!$G$14="",1,0)</f>
        <v>0</v>
      </c>
    </row>
    <row r="40" spans="1:1" x14ac:dyDescent="0.2">
      <c r="A40" s="356">
        <f>IF('Форма 3.6'!$G$15="",1,0)</f>
        <v>0</v>
      </c>
    </row>
    <row r="41" spans="1:1" x14ac:dyDescent="0.2">
      <c r="A41" s="356">
        <f>IF('Форма 3.6'!$G$16="",1,0)</f>
        <v>0</v>
      </c>
    </row>
    <row r="42" spans="1:1" x14ac:dyDescent="0.2">
      <c r="A42" s="356">
        <f>IF('Форма 3.6'!$G$17="",1,0)</f>
        <v>0</v>
      </c>
    </row>
    <row r="43" spans="1:1" x14ac:dyDescent="0.2">
      <c r="A43" s="356">
        <f>IF('Форма 3.6'!$G$18="",1,0)</f>
        <v>0</v>
      </c>
    </row>
    <row r="44" spans="1:1" x14ac:dyDescent="0.2">
      <c r="A44" s="356">
        <f>IF('Форма 3.6'!$G$19="",1,0)</f>
        <v>0</v>
      </c>
    </row>
    <row r="45" spans="1:1" x14ac:dyDescent="0.2">
      <c r="A45" s="356">
        <f>IF('Форма 3.6'!$G$20="",1,0)</f>
        <v>0</v>
      </c>
    </row>
    <row r="46" spans="1:1" x14ac:dyDescent="0.2">
      <c r="A46" s="356">
        <f>IF('Форма 3.6'!$G$21="",1,0)</f>
        <v>0</v>
      </c>
    </row>
    <row r="47" spans="1:1" x14ac:dyDescent="0.2">
      <c r="A47" s="356">
        <f>IF('Форма 3.6'!$G$22="",1,0)</f>
        <v>0</v>
      </c>
    </row>
    <row r="48" spans="1:1" x14ac:dyDescent="0.2">
      <c r="A48" s="356">
        <f>IF('Форма 3.6'!$G$23="",1,0)</f>
        <v>0</v>
      </c>
    </row>
    <row r="49" spans="1:1" x14ac:dyDescent="0.2">
      <c r="A49" s="356">
        <f>IF('Форма 3.6'!$G$24="",1,0)</f>
        <v>0</v>
      </c>
    </row>
    <row r="50" spans="1:1" x14ac:dyDescent="0.2">
      <c r="A50" s="356">
        <f>IF('Форма 3.6'!$G$25="",1,0)</f>
        <v>0</v>
      </c>
    </row>
    <row r="51" spans="1:1" x14ac:dyDescent="0.2">
      <c r="A51" s="356">
        <f>IF('Форма 3.6'!$G$26="",1,0)</f>
        <v>0</v>
      </c>
    </row>
    <row r="52" spans="1:1" x14ac:dyDescent="0.2">
      <c r="A52" s="356">
        <f>IF('Форма 3.6'!$G$27="",1,0)</f>
        <v>0</v>
      </c>
    </row>
    <row r="53" spans="1:1" x14ac:dyDescent="0.2">
      <c r="A53" s="356">
        <f>IF('Форма 3.6'!$G$28="",1,0)</f>
        <v>0</v>
      </c>
    </row>
    <row r="54" spans="1:1" x14ac:dyDescent="0.2">
      <c r="A54" s="356">
        <f>IF('Форма 3.6'!$G$29="",1,0)</f>
        <v>0</v>
      </c>
    </row>
    <row r="55" spans="1:1" x14ac:dyDescent="0.2">
      <c r="A55" s="356">
        <f>IF('Форма 3.6'!$G$30="",1,0)</f>
        <v>0</v>
      </c>
    </row>
    <row r="56" spans="1:1" x14ac:dyDescent="0.2">
      <c r="A56" s="356">
        <f>IF('Форма 3.6'!$G$31="",1,0)</f>
        <v>0</v>
      </c>
    </row>
    <row r="57" spans="1:1" x14ac:dyDescent="0.2">
      <c r="A57" s="356">
        <f>IF('Форма 3.6'!$G$32="",1,0)</f>
        <v>0</v>
      </c>
    </row>
    <row r="58" spans="1:1" x14ac:dyDescent="0.2">
      <c r="A58" s="356">
        <f>IF('Форма 3.6'!$G$33="",1,0)</f>
        <v>0</v>
      </c>
    </row>
    <row r="59" spans="1:1" x14ac:dyDescent="0.2">
      <c r="A59" s="356">
        <f>IF('Форма 3.6'!$G$34="",1,0)</f>
        <v>0</v>
      </c>
    </row>
    <row r="60" spans="1:1" x14ac:dyDescent="0.2">
      <c r="A60" s="356">
        <f>IF('Форма 3.6'!$G$11="",1,0)</f>
        <v>0</v>
      </c>
    </row>
    <row r="61" spans="1:1" x14ac:dyDescent="0.2">
      <c r="A61" s="356">
        <f>IF('Форма 3.7'!$I$11="",1,0)</f>
        <v>0</v>
      </c>
    </row>
    <row r="62" spans="1:1" x14ac:dyDescent="0.2">
      <c r="A62" s="356">
        <f>IF('Форма 3.7'!$I$12="",1,0)</f>
        <v>0</v>
      </c>
    </row>
    <row r="63" spans="1:1" x14ac:dyDescent="0.2">
      <c r="A63" s="356">
        <f>IF('Форма 3.7'!$I$13="",1,0)</f>
        <v>0</v>
      </c>
    </row>
    <row r="64" spans="1:1" x14ac:dyDescent="0.2">
      <c r="A64" s="356">
        <f>IF('Форма 3.7'!$I$15="",1,0)</f>
        <v>0</v>
      </c>
    </row>
    <row r="65" spans="1:1" x14ac:dyDescent="0.2">
      <c r="A65" s="356">
        <f>IF('Форма 3.7'!$I$16="",1,0)</f>
        <v>0</v>
      </c>
    </row>
    <row r="66" spans="1:1" x14ac:dyDescent="0.2">
      <c r="A66" s="356">
        <f>IF('Форма 3.7'!$I$17="",1,0)</f>
        <v>0</v>
      </c>
    </row>
    <row r="67" spans="1:1" x14ac:dyDescent="0.2">
      <c r="A67" s="356">
        <f>IF('Форма 3.7'!$I$18="",1,0)</f>
        <v>0</v>
      </c>
    </row>
    <row r="68" spans="1:1" x14ac:dyDescent="0.2">
      <c r="A68" s="356">
        <f>IF('Форма 3.7'!$G$23="",1,0)</f>
        <v>0</v>
      </c>
    </row>
    <row r="69" spans="1:1" x14ac:dyDescent="0.2">
      <c r="A69" s="356">
        <f>IF('Форма 3.7'!$G$24="",1,0)</f>
        <v>0</v>
      </c>
    </row>
    <row r="70" spans="1:1" x14ac:dyDescent="0.2">
      <c r="A70" s="356">
        <f>IF('Форма 3.7'!$I$24="",1,0)</f>
        <v>0</v>
      </c>
    </row>
    <row r="71" spans="1:1" x14ac:dyDescent="0.2">
      <c r="A71" s="356">
        <f>IF('Форма 3.7'!$G$131="",1,0)</f>
        <v>0</v>
      </c>
    </row>
    <row r="72" spans="1:1" x14ac:dyDescent="0.2">
      <c r="A72" s="356">
        <f>IF('Форма 3.7'!$I$132="",1,0)</f>
        <v>0</v>
      </c>
    </row>
    <row r="73" spans="1:1" x14ac:dyDescent="0.2">
      <c r="A73" s="356">
        <f>IF('Форма 3.7'!$I$133="",1,0)</f>
        <v>0</v>
      </c>
    </row>
    <row r="74" spans="1:1" x14ac:dyDescent="0.2">
      <c r="A74" s="356">
        <f>IF('Форма 3.7'!$I$134="",1,0)</f>
        <v>0</v>
      </c>
    </row>
    <row r="75" spans="1:1" x14ac:dyDescent="0.2">
      <c r="A75" s="356">
        <f>IF('Форма 3.7'!$I$135="",1,0)</f>
        <v>0</v>
      </c>
    </row>
    <row r="76" spans="1:1" x14ac:dyDescent="0.2">
      <c r="A76" s="356">
        <f>IF('Форма 3.7'!$G$25="",1,0)</f>
        <v>0</v>
      </c>
    </row>
    <row r="77" spans="1:1" x14ac:dyDescent="0.2">
      <c r="A77" s="356">
        <f>IF('Форма 3.7'!$I$25="",1,0)</f>
        <v>0</v>
      </c>
    </row>
    <row r="78" spans="1:1" x14ac:dyDescent="0.2">
      <c r="A78" s="356">
        <f>IF('Форма 3.7'!$G$26="",1,0)</f>
        <v>0</v>
      </c>
    </row>
    <row r="79" spans="1:1" x14ac:dyDescent="0.2">
      <c r="A79" s="356">
        <f>IF('Форма 3.7'!$I$26="",1,0)</f>
        <v>0</v>
      </c>
    </row>
    <row r="80" spans="1:1" x14ac:dyDescent="0.2">
      <c r="A80" s="356">
        <f>IF('Форма 3.7'!$G$27="",1,0)</f>
        <v>0</v>
      </c>
    </row>
    <row r="81" spans="1:1" x14ac:dyDescent="0.2">
      <c r="A81" s="356">
        <f>IF('Форма 3.7'!$I$27="",1,0)</f>
        <v>0</v>
      </c>
    </row>
    <row r="82" spans="1:1" x14ac:dyDescent="0.2">
      <c r="A82" s="356">
        <f>IF('Форма 3.7'!$G$28="",1,0)</f>
        <v>0</v>
      </c>
    </row>
    <row r="83" spans="1:1" x14ac:dyDescent="0.2">
      <c r="A83" s="356">
        <f>IF('Форма 3.7'!$I$28="",1,0)</f>
        <v>0</v>
      </c>
    </row>
    <row r="84" spans="1:1" x14ac:dyDescent="0.2">
      <c r="A84" s="356">
        <f>IF('Форма 3.7'!$G$65="",1,0)</f>
        <v>0</v>
      </c>
    </row>
    <row r="85" spans="1:1" x14ac:dyDescent="0.2">
      <c r="A85" s="356">
        <f>IF('Форма 3.7'!$H$65="",1,0)</f>
        <v>0</v>
      </c>
    </row>
    <row r="86" spans="1:1" x14ac:dyDescent="0.2">
      <c r="A86" s="356">
        <f>IF('Форма 3.7'!$G$68="",1,0)</f>
        <v>0</v>
      </c>
    </row>
    <row r="87" spans="1:1" x14ac:dyDescent="0.2">
      <c r="A87" s="356">
        <f>IF('Форма 3.7'!$H$68="",1,0)</f>
        <v>0</v>
      </c>
    </row>
    <row r="88" spans="1:1" x14ac:dyDescent="0.2">
      <c r="A88" s="356">
        <f>IF('Форма 3.7'!$G$71="",1,0)</f>
        <v>0</v>
      </c>
    </row>
    <row r="89" spans="1:1" x14ac:dyDescent="0.2">
      <c r="A89" s="356">
        <f>IF('Форма 3.7'!$H$71="",1,0)</f>
        <v>0</v>
      </c>
    </row>
    <row r="90" spans="1:1" x14ac:dyDescent="0.2">
      <c r="A90" s="356">
        <f>IF('Форма 3.7'!$G$74="",1,0)</f>
        <v>0</v>
      </c>
    </row>
    <row r="91" spans="1:1" x14ac:dyDescent="0.2">
      <c r="A91" s="356">
        <f>IF('Форма 3.7'!$H$74="",1,0)</f>
        <v>0</v>
      </c>
    </row>
    <row r="92" spans="1:1" x14ac:dyDescent="0.2">
      <c r="A92" s="356">
        <f>IF('Форма 3.7'!$G$77="",1,0)</f>
        <v>0</v>
      </c>
    </row>
    <row r="93" spans="1:1" x14ac:dyDescent="0.2">
      <c r="A93" s="356">
        <f>IF('Форма 3.7'!$H$77="",1,0)</f>
        <v>0</v>
      </c>
    </row>
    <row r="94" spans="1:1" x14ac:dyDescent="0.2">
      <c r="A94" s="356">
        <f>IF('Форма 3.7'!$G$80="",1,0)</f>
        <v>0</v>
      </c>
    </row>
    <row r="95" spans="1:1" x14ac:dyDescent="0.2">
      <c r="A95" s="356">
        <f>IF('Форма 3.7'!$H$80="",1,0)</f>
        <v>0</v>
      </c>
    </row>
    <row r="96" spans="1:1" x14ac:dyDescent="0.2">
      <c r="A96" s="356">
        <f>IF('Форма 3.7'!$G$83="",1,0)</f>
        <v>0</v>
      </c>
    </row>
    <row r="97" spans="1:1" x14ac:dyDescent="0.2">
      <c r="A97" s="356">
        <f>IF('Форма 3.7'!$H$83="",1,0)</f>
        <v>0</v>
      </c>
    </row>
    <row r="98" spans="1:1" x14ac:dyDescent="0.2">
      <c r="A98" s="356">
        <f>IF('Форма 3.7'!$G$86="",1,0)</f>
        <v>0</v>
      </c>
    </row>
    <row r="99" spans="1:1" x14ac:dyDescent="0.2">
      <c r="A99" s="356">
        <f>IF('Форма 3.7'!$H$86="",1,0)</f>
        <v>0</v>
      </c>
    </row>
    <row r="100" spans="1:1" x14ac:dyDescent="0.2">
      <c r="A100" s="356">
        <f>IF('Форма 3.7'!$G$89="",1,0)</f>
        <v>0</v>
      </c>
    </row>
    <row r="101" spans="1:1" x14ac:dyDescent="0.2">
      <c r="A101" s="356">
        <f>IF('Форма 3.7'!$H$89="",1,0)</f>
        <v>0</v>
      </c>
    </row>
    <row r="102" spans="1:1" x14ac:dyDescent="0.2">
      <c r="A102" s="356">
        <f>IF('Форма 3.7'!$G$92="",1,0)</f>
        <v>0</v>
      </c>
    </row>
    <row r="103" spans="1:1" x14ac:dyDescent="0.2">
      <c r="A103" s="356">
        <f>IF('Форма 3.7'!$H$92="",1,0)</f>
        <v>0</v>
      </c>
    </row>
    <row r="104" spans="1:1" x14ac:dyDescent="0.2">
      <c r="A104" s="356">
        <f>IF('Форма 3.7'!$G$95="",1,0)</f>
        <v>0</v>
      </c>
    </row>
    <row r="105" spans="1:1" x14ac:dyDescent="0.2">
      <c r="A105" s="356">
        <f>IF('Форма 3.7'!$H$95="",1,0)</f>
        <v>0</v>
      </c>
    </row>
    <row r="106" spans="1:1" x14ac:dyDescent="0.2">
      <c r="A106" s="356">
        <f>IF('Форма 3.7'!$G$98="",1,0)</f>
        <v>0</v>
      </c>
    </row>
    <row r="107" spans="1:1" x14ac:dyDescent="0.2">
      <c r="A107" s="356">
        <f>IF('Форма 3.7'!$H$98="",1,0)</f>
        <v>0</v>
      </c>
    </row>
    <row r="108" spans="1:1" x14ac:dyDescent="0.2">
      <c r="A108" s="356">
        <f>IF('Форма 3.7'!$G$101="",1,0)</f>
        <v>0</v>
      </c>
    </row>
    <row r="109" spans="1:1" x14ac:dyDescent="0.2">
      <c r="A109" s="356">
        <f>IF('Форма 3.7'!$H$101="",1,0)</f>
        <v>0</v>
      </c>
    </row>
    <row r="110" spans="1:1" x14ac:dyDescent="0.2">
      <c r="A110" s="356">
        <f>IF('Форма 3.7'!$G$104="",1,0)</f>
        <v>0</v>
      </c>
    </row>
    <row r="111" spans="1:1" x14ac:dyDescent="0.2">
      <c r="A111" s="356">
        <f>IF('Форма 3.7'!$H$104="",1,0)</f>
        <v>0</v>
      </c>
    </row>
    <row r="112" spans="1:1" x14ac:dyDescent="0.2">
      <c r="A112" s="356">
        <f>IF('Форма 3.7'!$G$107="",1,0)</f>
        <v>0</v>
      </c>
    </row>
    <row r="113" spans="1:1" x14ac:dyDescent="0.2">
      <c r="A113" s="356">
        <f>IF('Форма 3.7'!$H$107="",1,0)</f>
        <v>0</v>
      </c>
    </row>
    <row r="114" spans="1:1" x14ac:dyDescent="0.2">
      <c r="A114" s="356">
        <f>IF('Форма 3.7'!$G$110="",1,0)</f>
        <v>0</v>
      </c>
    </row>
    <row r="115" spans="1:1" x14ac:dyDescent="0.2">
      <c r="A115" s="356">
        <f>IF('Форма 3.7'!$H$110="",1,0)</f>
        <v>0</v>
      </c>
    </row>
    <row r="116" spans="1:1" x14ac:dyDescent="0.2">
      <c r="A116" s="356">
        <f>IF('Форма 3.7'!$G$113="",1,0)</f>
        <v>0</v>
      </c>
    </row>
    <row r="117" spans="1:1" x14ac:dyDescent="0.2">
      <c r="A117" s="356">
        <f>IF('Форма 3.7'!$H$113="",1,0)</f>
        <v>0</v>
      </c>
    </row>
    <row r="118" spans="1:1" x14ac:dyDescent="0.2">
      <c r="A118" s="356">
        <f>IF('Форма 3.7'!$G$116="",1,0)</f>
        <v>0</v>
      </c>
    </row>
    <row r="119" spans="1:1" x14ac:dyDescent="0.2">
      <c r="A119" s="356">
        <f>IF('Форма 3.7'!$H$116="",1,0)</f>
        <v>0</v>
      </c>
    </row>
    <row r="120" spans="1:1" x14ac:dyDescent="0.2">
      <c r="A120" s="356">
        <f>IF('Форма 3.7'!$G$136="",1,0)</f>
        <v>0</v>
      </c>
    </row>
    <row r="121" spans="1:1" x14ac:dyDescent="0.2">
      <c r="A121" s="356">
        <f>IF('Форма 3.7'!$I$137="",1,0)</f>
        <v>0</v>
      </c>
    </row>
    <row r="122" spans="1:1" x14ac:dyDescent="0.2">
      <c r="A122" s="356">
        <f>IF('Форма 3.7'!$I$138="",1,0)</f>
        <v>0</v>
      </c>
    </row>
    <row r="123" spans="1:1" x14ac:dyDescent="0.2">
      <c r="A123" s="356">
        <f>IF('Форма 3.7'!$I$139="",1,0)</f>
        <v>0</v>
      </c>
    </row>
    <row r="124" spans="1:1" x14ac:dyDescent="0.2">
      <c r="A124" s="356">
        <f>IF('Форма 3.7'!$I$140="",1,0)</f>
        <v>0</v>
      </c>
    </row>
    <row r="125" spans="1:1" x14ac:dyDescent="0.2">
      <c r="A125" s="356">
        <f>IF('Форма 3.7'!$G$141="",1,0)</f>
        <v>0</v>
      </c>
    </row>
    <row r="126" spans="1:1" x14ac:dyDescent="0.2">
      <c r="A126" s="356">
        <f>IF('Форма 3.7'!$I$142="",1,0)</f>
        <v>0</v>
      </c>
    </row>
    <row r="127" spans="1:1" x14ac:dyDescent="0.2">
      <c r="A127" s="356">
        <f>IF('Форма 3.7'!$I$143="",1,0)</f>
        <v>0</v>
      </c>
    </row>
    <row r="128" spans="1:1" x14ac:dyDescent="0.2">
      <c r="A128" s="356">
        <f>IF('Форма 3.7'!$I$144="",1,0)</f>
        <v>0</v>
      </c>
    </row>
    <row r="129" spans="1:1" x14ac:dyDescent="0.2">
      <c r="A129" s="356">
        <f>IF('Форма 3.7'!$I$145="",1,0)</f>
        <v>0</v>
      </c>
    </row>
    <row r="130" spans="1:1" x14ac:dyDescent="0.2">
      <c r="A130" s="356">
        <f>IF('Форма 3.7'!$G$146="",1,0)</f>
        <v>0</v>
      </c>
    </row>
    <row r="131" spans="1:1" x14ac:dyDescent="0.2">
      <c r="A131" s="356">
        <f>IF('Форма 3.7'!$I$147="",1,0)</f>
        <v>0</v>
      </c>
    </row>
    <row r="132" spans="1:1" x14ac:dyDescent="0.2">
      <c r="A132" s="356">
        <f>IF('Форма 3.7'!$I$148="",1,0)</f>
        <v>0</v>
      </c>
    </row>
    <row r="133" spans="1:1" x14ac:dyDescent="0.2">
      <c r="A133" s="356">
        <f>IF('Форма 3.7'!$I$149="",1,0)</f>
        <v>0</v>
      </c>
    </row>
    <row r="134" spans="1:1" x14ac:dyDescent="0.2">
      <c r="A134" s="356">
        <f>IF('Форма 3.7'!$I$150="",1,0)</f>
        <v>0</v>
      </c>
    </row>
    <row r="135" spans="1:1" x14ac:dyDescent="0.2">
      <c r="A135" s="356">
        <f>IF('Форма 3.7'!$G$151="",1,0)</f>
        <v>0</v>
      </c>
    </row>
    <row r="136" spans="1:1" x14ac:dyDescent="0.2">
      <c r="A136" s="356">
        <f>IF('Форма 3.7'!$I$152="",1,0)</f>
        <v>0</v>
      </c>
    </row>
    <row r="137" spans="1:1" x14ac:dyDescent="0.2">
      <c r="A137" s="356">
        <f>IF('Форма 3.7'!$I$153="",1,0)</f>
        <v>0</v>
      </c>
    </row>
    <row r="138" spans="1:1" x14ac:dyDescent="0.2">
      <c r="A138" s="356">
        <f>IF('Форма 3.7'!$I$154="",1,0)</f>
        <v>0</v>
      </c>
    </row>
    <row r="139" spans="1:1" x14ac:dyDescent="0.2">
      <c r="A139" s="356">
        <f>IF('Форма 3.7'!$I$155="",1,0)</f>
        <v>0</v>
      </c>
    </row>
    <row r="140" spans="1:1" x14ac:dyDescent="0.2">
      <c r="A140" s="356">
        <f>IF('Форма 3.7'!$K$17="",1,0)</f>
        <v>0</v>
      </c>
    </row>
    <row r="141" spans="1:1" x14ac:dyDescent="0.2">
      <c r="A141" s="356">
        <f>IF('Форма 3.7'!$K$18="",1,0)</f>
        <v>0</v>
      </c>
    </row>
    <row r="142" spans="1:1" x14ac:dyDescent="0.2">
      <c r="A142" s="356">
        <f>IF('Форма 3.7'!$K$132="",1,0)</f>
        <v>0</v>
      </c>
    </row>
    <row r="143" spans="1:1" x14ac:dyDescent="0.2">
      <c r="A143" s="356">
        <f>IF('Форма 3.7'!$K$133="",1,0)</f>
        <v>0</v>
      </c>
    </row>
    <row r="144" spans="1:1" x14ac:dyDescent="0.2">
      <c r="A144" s="356">
        <f>IF('Форма 3.7'!$K$134="",1,0)</f>
        <v>0</v>
      </c>
    </row>
    <row r="145" spans="1:1" x14ac:dyDescent="0.2">
      <c r="A145" s="356">
        <f>IF('Форма 3.7'!$K$135="",1,0)</f>
        <v>0</v>
      </c>
    </row>
    <row r="146" spans="1:1" x14ac:dyDescent="0.2">
      <c r="A146" s="356">
        <f>IF('Форма 3.7'!$K$137="",1,0)</f>
        <v>0</v>
      </c>
    </row>
    <row r="147" spans="1:1" x14ac:dyDescent="0.2">
      <c r="A147" s="356">
        <f>IF('Форма 3.7'!$K$138="",1,0)</f>
        <v>0</v>
      </c>
    </row>
    <row r="148" spans="1:1" x14ac:dyDescent="0.2">
      <c r="A148" s="356">
        <f>IF('Форма 3.7'!$K$139="",1,0)</f>
        <v>0</v>
      </c>
    </row>
    <row r="149" spans="1:1" x14ac:dyDescent="0.2">
      <c r="A149" s="356">
        <f>IF('Форма 3.7'!$K$140="",1,0)</f>
        <v>0</v>
      </c>
    </row>
    <row r="150" spans="1:1" x14ac:dyDescent="0.2">
      <c r="A150" s="356">
        <f>IF('Форма 3.7'!$K$142="",1,0)</f>
        <v>0</v>
      </c>
    </row>
    <row r="151" spans="1:1" x14ac:dyDescent="0.2">
      <c r="A151" s="356">
        <f>IF('Форма 3.7'!$K$143="",1,0)</f>
        <v>0</v>
      </c>
    </row>
    <row r="152" spans="1:1" x14ac:dyDescent="0.2">
      <c r="A152" s="356">
        <f>IF('Форма 3.7'!$K$144="",1,0)</f>
        <v>0</v>
      </c>
    </row>
    <row r="153" spans="1:1" x14ac:dyDescent="0.2">
      <c r="A153" s="356">
        <f>IF('Форма 3.7'!$K$145="",1,0)</f>
        <v>0</v>
      </c>
    </row>
    <row r="154" spans="1:1" x14ac:dyDescent="0.2">
      <c r="A154" s="356">
        <f>IF('Форма 3.7'!$K$147="",1,0)</f>
        <v>0</v>
      </c>
    </row>
    <row r="155" spans="1:1" x14ac:dyDescent="0.2">
      <c r="A155" s="356">
        <f>IF('Форма 3.7'!$K$148="",1,0)</f>
        <v>0</v>
      </c>
    </row>
    <row r="156" spans="1:1" x14ac:dyDescent="0.2">
      <c r="A156" s="356">
        <f>IF('Форма 3.7'!$K$149="",1,0)</f>
        <v>0</v>
      </c>
    </row>
    <row r="157" spans="1:1" x14ac:dyDescent="0.2">
      <c r="A157" s="356">
        <f>IF('Форма 3.7'!$K$150="",1,0)</f>
        <v>0</v>
      </c>
    </row>
    <row r="158" spans="1:1" x14ac:dyDescent="0.2">
      <c r="A158" s="356">
        <f>IF('Форма 3.7'!$K$152="",1,0)</f>
        <v>0</v>
      </c>
    </row>
    <row r="159" spans="1:1" x14ac:dyDescent="0.2">
      <c r="A159" s="356">
        <f>IF('Форма 3.7'!$K$153="",1,0)</f>
        <v>0</v>
      </c>
    </row>
    <row r="160" spans="1:1" x14ac:dyDescent="0.2">
      <c r="A160" s="356">
        <f>IF('Форма 3.7'!$K$154="",1,0)</f>
        <v>0</v>
      </c>
    </row>
    <row r="161" spans="1:1" x14ac:dyDescent="0.2">
      <c r="A161" s="356">
        <f>IF('Форма 3.7'!$K$155="",1,0)</f>
        <v>0</v>
      </c>
    </row>
    <row r="162" spans="1:1" x14ac:dyDescent="0.2">
      <c r="A162" s="356">
        <f>IF('Форма 3.7'!$K$11="",1,0)</f>
        <v>0</v>
      </c>
    </row>
    <row r="163" spans="1:1" x14ac:dyDescent="0.2">
      <c r="A163" s="356">
        <f>IF('Форма 3.7'!$L$17="",1,0)</f>
        <v>0</v>
      </c>
    </row>
    <row r="164" spans="1:1" x14ac:dyDescent="0.2">
      <c r="A164" s="356">
        <f>IF('Форма 3.7'!$L$18="",1,0)</f>
        <v>0</v>
      </c>
    </row>
    <row r="165" spans="1:1" x14ac:dyDescent="0.2">
      <c r="A165" s="356">
        <f>IF('Форма 3.7'!$L$132="",1,0)</f>
        <v>0</v>
      </c>
    </row>
    <row r="166" spans="1:1" x14ac:dyDescent="0.2">
      <c r="A166" s="356">
        <f>IF('Форма 3.7'!$L$133="",1,0)</f>
        <v>0</v>
      </c>
    </row>
    <row r="167" spans="1:1" x14ac:dyDescent="0.2">
      <c r="A167" s="356">
        <f>IF('Форма 3.7'!$L$134="",1,0)</f>
        <v>0</v>
      </c>
    </row>
    <row r="168" spans="1:1" x14ac:dyDescent="0.2">
      <c r="A168" s="356">
        <f>IF('Форма 3.7'!$L$135="",1,0)</f>
        <v>0</v>
      </c>
    </row>
    <row r="169" spans="1:1" x14ac:dyDescent="0.2">
      <c r="A169" s="356">
        <f>IF('Форма 3.7'!$L$137="",1,0)</f>
        <v>0</v>
      </c>
    </row>
    <row r="170" spans="1:1" x14ac:dyDescent="0.2">
      <c r="A170" s="356">
        <f>IF('Форма 3.7'!$L$138="",1,0)</f>
        <v>0</v>
      </c>
    </row>
    <row r="171" spans="1:1" x14ac:dyDescent="0.2">
      <c r="A171" s="356">
        <f>IF('Форма 3.7'!$L$139="",1,0)</f>
        <v>0</v>
      </c>
    </row>
    <row r="172" spans="1:1" x14ac:dyDescent="0.2">
      <c r="A172" s="356">
        <f>IF('Форма 3.7'!$L$140="",1,0)</f>
        <v>0</v>
      </c>
    </row>
    <row r="173" spans="1:1" x14ac:dyDescent="0.2">
      <c r="A173" s="356">
        <f>IF('Форма 3.7'!$L$142="",1,0)</f>
        <v>0</v>
      </c>
    </row>
    <row r="174" spans="1:1" x14ac:dyDescent="0.2">
      <c r="A174" s="356">
        <f>IF('Форма 3.7'!$L$143="",1,0)</f>
        <v>0</v>
      </c>
    </row>
    <row r="175" spans="1:1" x14ac:dyDescent="0.2">
      <c r="A175" s="356">
        <f>IF('Форма 3.7'!$L$144="",1,0)</f>
        <v>0</v>
      </c>
    </row>
    <row r="176" spans="1:1" x14ac:dyDescent="0.2">
      <c r="A176" s="356">
        <f>IF('Форма 3.7'!$L$145="",1,0)</f>
        <v>0</v>
      </c>
    </row>
    <row r="177" spans="1:1" x14ac:dyDescent="0.2">
      <c r="A177" s="356">
        <f>IF('Форма 3.7'!$L$147="",1,0)</f>
        <v>0</v>
      </c>
    </row>
    <row r="178" spans="1:1" x14ac:dyDescent="0.2">
      <c r="A178" s="356">
        <f>IF('Форма 3.7'!$L$148="",1,0)</f>
        <v>0</v>
      </c>
    </row>
    <row r="179" spans="1:1" x14ac:dyDescent="0.2">
      <c r="A179" s="356">
        <f>IF('Форма 3.7'!$L$149="",1,0)</f>
        <v>0</v>
      </c>
    </row>
    <row r="180" spans="1:1" x14ac:dyDescent="0.2">
      <c r="A180" s="356">
        <f>IF('Форма 3.7'!$L$150="",1,0)</f>
        <v>0</v>
      </c>
    </row>
    <row r="181" spans="1:1" x14ac:dyDescent="0.2">
      <c r="A181" s="356">
        <f>IF('Форма 3.7'!$L$152="",1,0)</f>
        <v>0</v>
      </c>
    </row>
    <row r="182" spans="1:1" x14ac:dyDescent="0.2">
      <c r="A182" s="356">
        <f>IF('Форма 3.7'!$L$153="",1,0)</f>
        <v>0</v>
      </c>
    </row>
    <row r="183" spans="1:1" x14ac:dyDescent="0.2">
      <c r="A183" s="356">
        <f>IF('Форма 3.7'!$L$154="",1,0)</f>
        <v>0</v>
      </c>
    </row>
    <row r="184" spans="1:1" x14ac:dyDescent="0.2">
      <c r="A184" s="356">
        <f>IF('Форма 3.7'!$L$155="",1,0)</f>
        <v>0</v>
      </c>
    </row>
    <row r="185" spans="1:1" x14ac:dyDescent="0.2">
      <c r="A185" s="356">
        <f>IF('Форма 3.7'!$L$11="",1,0)</f>
        <v>0</v>
      </c>
    </row>
    <row r="186" spans="1:1" x14ac:dyDescent="0.2">
      <c r="A186" s="356">
        <f>IF('Форма 3.7'!$M$17="",1,0)</f>
        <v>0</v>
      </c>
    </row>
    <row r="187" spans="1:1" x14ac:dyDescent="0.2">
      <c r="A187" s="356">
        <f>IF('Форма 3.7'!$M$18="",1,0)</f>
        <v>0</v>
      </c>
    </row>
    <row r="188" spans="1:1" x14ac:dyDescent="0.2">
      <c r="A188" s="356">
        <f>IF('Форма 3.7'!$M$132="",1,0)</f>
        <v>0</v>
      </c>
    </row>
    <row r="189" spans="1:1" x14ac:dyDescent="0.2">
      <c r="A189" s="356">
        <f>IF('Форма 3.7'!$M$133="",1,0)</f>
        <v>0</v>
      </c>
    </row>
    <row r="190" spans="1:1" x14ac:dyDescent="0.2">
      <c r="A190" s="356">
        <f>IF('Форма 3.7'!$M$134="",1,0)</f>
        <v>0</v>
      </c>
    </row>
    <row r="191" spans="1:1" x14ac:dyDescent="0.2">
      <c r="A191" s="356">
        <f>IF('Форма 3.7'!$M$135="",1,0)</f>
        <v>0</v>
      </c>
    </row>
    <row r="192" spans="1:1" x14ac:dyDescent="0.2">
      <c r="A192" s="356">
        <f>IF('Форма 3.7'!$M$137="",1,0)</f>
        <v>0</v>
      </c>
    </row>
    <row r="193" spans="1:1" x14ac:dyDescent="0.2">
      <c r="A193" s="356">
        <f>IF('Форма 3.7'!$M$138="",1,0)</f>
        <v>0</v>
      </c>
    </row>
    <row r="194" spans="1:1" x14ac:dyDescent="0.2">
      <c r="A194" s="356">
        <f>IF('Форма 3.7'!$M$139="",1,0)</f>
        <v>0</v>
      </c>
    </row>
    <row r="195" spans="1:1" x14ac:dyDescent="0.2">
      <c r="A195" s="356">
        <f>IF('Форма 3.7'!$M$140="",1,0)</f>
        <v>0</v>
      </c>
    </row>
    <row r="196" spans="1:1" x14ac:dyDescent="0.2">
      <c r="A196" s="356">
        <f>IF('Форма 3.7'!$M$142="",1,0)</f>
        <v>0</v>
      </c>
    </row>
    <row r="197" spans="1:1" x14ac:dyDescent="0.2">
      <c r="A197" s="356">
        <f>IF('Форма 3.7'!$M$143="",1,0)</f>
        <v>0</v>
      </c>
    </row>
    <row r="198" spans="1:1" x14ac:dyDescent="0.2">
      <c r="A198" s="356">
        <f>IF('Форма 3.7'!$M$144="",1,0)</f>
        <v>0</v>
      </c>
    </row>
    <row r="199" spans="1:1" x14ac:dyDescent="0.2">
      <c r="A199" s="356">
        <f>IF('Форма 3.7'!$M$145="",1,0)</f>
        <v>0</v>
      </c>
    </row>
    <row r="200" spans="1:1" x14ac:dyDescent="0.2">
      <c r="A200" s="356">
        <f>IF('Форма 3.7'!$M$147="",1,0)</f>
        <v>0</v>
      </c>
    </row>
    <row r="201" spans="1:1" x14ac:dyDescent="0.2">
      <c r="A201" s="356">
        <f>IF('Форма 3.7'!$M$148="",1,0)</f>
        <v>0</v>
      </c>
    </row>
    <row r="202" spans="1:1" x14ac:dyDescent="0.2">
      <c r="A202" s="356">
        <f>IF('Форма 3.7'!$M$149="",1,0)</f>
        <v>0</v>
      </c>
    </row>
    <row r="203" spans="1:1" x14ac:dyDescent="0.2">
      <c r="A203" s="356">
        <f>IF('Форма 3.7'!$M$150="",1,0)</f>
        <v>0</v>
      </c>
    </row>
    <row r="204" spans="1:1" x14ac:dyDescent="0.2">
      <c r="A204" s="356">
        <f>IF('Форма 3.7'!$M$152="",1,0)</f>
        <v>0</v>
      </c>
    </row>
    <row r="205" spans="1:1" x14ac:dyDescent="0.2">
      <c r="A205" s="356">
        <f>IF('Форма 3.7'!$M$153="",1,0)</f>
        <v>0</v>
      </c>
    </row>
    <row r="206" spans="1:1" x14ac:dyDescent="0.2">
      <c r="A206" s="356">
        <f>IF('Форма 3.7'!$M$154="",1,0)</f>
        <v>0</v>
      </c>
    </row>
    <row r="207" spans="1:1" x14ac:dyDescent="0.2">
      <c r="A207" s="356">
        <f>IF('Форма 3.7'!$M$155="",1,0)</f>
        <v>0</v>
      </c>
    </row>
    <row r="208" spans="1:1" x14ac:dyDescent="0.2">
      <c r="A208" s="356">
        <f>IF('Форма 3.7'!$M$11="",1,0)</f>
        <v>0</v>
      </c>
    </row>
    <row r="209" spans="1:1" x14ac:dyDescent="0.2">
      <c r="A209" s="356">
        <f>IF('Форма 3.7'!$N$17="",1,0)</f>
        <v>0</v>
      </c>
    </row>
    <row r="210" spans="1:1" x14ac:dyDescent="0.2">
      <c r="A210" s="356">
        <f>IF('Форма 3.7'!$N$18="",1,0)</f>
        <v>0</v>
      </c>
    </row>
    <row r="211" spans="1:1" x14ac:dyDescent="0.2">
      <c r="A211" s="356">
        <f>IF('Форма 3.7'!$N$132="",1,0)</f>
        <v>0</v>
      </c>
    </row>
    <row r="212" spans="1:1" x14ac:dyDescent="0.2">
      <c r="A212" s="356">
        <f>IF('Форма 3.7'!$N$133="",1,0)</f>
        <v>0</v>
      </c>
    </row>
    <row r="213" spans="1:1" x14ac:dyDescent="0.2">
      <c r="A213" s="356">
        <f>IF('Форма 3.7'!$N$134="",1,0)</f>
        <v>0</v>
      </c>
    </row>
    <row r="214" spans="1:1" x14ac:dyDescent="0.2">
      <c r="A214" s="356">
        <f>IF('Форма 3.7'!$N$135="",1,0)</f>
        <v>0</v>
      </c>
    </row>
    <row r="215" spans="1:1" x14ac:dyDescent="0.2">
      <c r="A215" s="356">
        <f>IF('Форма 3.7'!$N$137="",1,0)</f>
        <v>0</v>
      </c>
    </row>
    <row r="216" spans="1:1" x14ac:dyDescent="0.2">
      <c r="A216" s="356">
        <f>IF('Форма 3.7'!$N$138="",1,0)</f>
        <v>0</v>
      </c>
    </row>
    <row r="217" spans="1:1" x14ac:dyDescent="0.2">
      <c r="A217" s="356">
        <f>IF('Форма 3.7'!$N$139="",1,0)</f>
        <v>0</v>
      </c>
    </row>
    <row r="218" spans="1:1" x14ac:dyDescent="0.2">
      <c r="A218" s="356">
        <f>IF('Форма 3.7'!$N$140="",1,0)</f>
        <v>0</v>
      </c>
    </row>
    <row r="219" spans="1:1" x14ac:dyDescent="0.2">
      <c r="A219" s="356">
        <f>IF('Форма 3.7'!$N$142="",1,0)</f>
        <v>0</v>
      </c>
    </row>
    <row r="220" spans="1:1" x14ac:dyDescent="0.2">
      <c r="A220" s="356">
        <f>IF('Форма 3.7'!$N$143="",1,0)</f>
        <v>0</v>
      </c>
    </row>
    <row r="221" spans="1:1" x14ac:dyDescent="0.2">
      <c r="A221" s="356">
        <f>IF('Форма 3.7'!$N$144="",1,0)</f>
        <v>0</v>
      </c>
    </row>
    <row r="222" spans="1:1" x14ac:dyDescent="0.2">
      <c r="A222" s="356">
        <f>IF('Форма 3.7'!$N$145="",1,0)</f>
        <v>0</v>
      </c>
    </row>
    <row r="223" spans="1:1" x14ac:dyDescent="0.2">
      <c r="A223" s="356">
        <f>IF('Форма 3.7'!$N$147="",1,0)</f>
        <v>0</v>
      </c>
    </row>
    <row r="224" spans="1:1" x14ac:dyDescent="0.2">
      <c r="A224" s="356">
        <f>IF('Форма 3.7'!$N$148="",1,0)</f>
        <v>0</v>
      </c>
    </row>
    <row r="225" spans="1:1" x14ac:dyDescent="0.2">
      <c r="A225" s="356">
        <f>IF('Форма 3.7'!$N$149="",1,0)</f>
        <v>0</v>
      </c>
    </row>
    <row r="226" spans="1:1" x14ac:dyDescent="0.2">
      <c r="A226" s="356">
        <f>IF('Форма 3.7'!$N$150="",1,0)</f>
        <v>0</v>
      </c>
    </row>
    <row r="227" spans="1:1" x14ac:dyDescent="0.2">
      <c r="A227" s="356">
        <f>IF('Форма 3.7'!$N$152="",1,0)</f>
        <v>0</v>
      </c>
    </row>
    <row r="228" spans="1:1" x14ac:dyDescent="0.2">
      <c r="A228" s="356">
        <f>IF('Форма 3.7'!$N$153="",1,0)</f>
        <v>0</v>
      </c>
    </row>
    <row r="229" spans="1:1" x14ac:dyDescent="0.2">
      <c r="A229" s="356">
        <f>IF('Форма 3.7'!$N$154="",1,0)</f>
        <v>0</v>
      </c>
    </row>
    <row r="230" spans="1:1" x14ac:dyDescent="0.2">
      <c r="A230" s="356">
        <f>IF('Форма 3.7'!$N$155="",1,0)</f>
        <v>0</v>
      </c>
    </row>
    <row r="231" spans="1:1" x14ac:dyDescent="0.2">
      <c r="A231" s="356">
        <f>IF('Форма 3.7'!$N$11="",1,0)</f>
        <v>0</v>
      </c>
    </row>
    <row r="232" spans="1:1" x14ac:dyDescent="0.2">
      <c r="A232" s="356">
        <f>IF('Форма 3.7'!$O$17="",1,0)</f>
        <v>0</v>
      </c>
    </row>
    <row r="233" spans="1:1" x14ac:dyDescent="0.2">
      <c r="A233" s="356">
        <f>IF('Форма 3.7'!$O$18="",1,0)</f>
        <v>0</v>
      </c>
    </row>
    <row r="234" spans="1:1" x14ac:dyDescent="0.2">
      <c r="A234" s="356">
        <f>IF('Форма 3.7'!$O$132="",1,0)</f>
        <v>0</v>
      </c>
    </row>
    <row r="235" spans="1:1" x14ac:dyDescent="0.2">
      <c r="A235" s="356">
        <f>IF('Форма 3.7'!$O$133="",1,0)</f>
        <v>0</v>
      </c>
    </row>
    <row r="236" spans="1:1" x14ac:dyDescent="0.2">
      <c r="A236" s="356">
        <f>IF('Форма 3.7'!$O$134="",1,0)</f>
        <v>0</v>
      </c>
    </row>
    <row r="237" spans="1:1" x14ac:dyDescent="0.2">
      <c r="A237" s="356">
        <f>IF('Форма 3.7'!$O$135="",1,0)</f>
        <v>0</v>
      </c>
    </row>
    <row r="238" spans="1:1" x14ac:dyDescent="0.2">
      <c r="A238" s="356">
        <f>IF('Форма 3.7'!$O$137="",1,0)</f>
        <v>0</v>
      </c>
    </row>
    <row r="239" spans="1:1" x14ac:dyDescent="0.2">
      <c r="A239" s="356">
        <f>IF('Форма 3.7'!$O$138="",1,0)</f>
        <v>0</v>
      </c>
    </row>
    <row r="240" spans="1:1" x14ac:dyDescent="0.2">
      <c r="A240" s="356">
        <f>IF('Форма 3.7'!$O$139="",1,0)</f>
        <v>0</v>
      </c>
    </row>
    <row r="241" spans="1:1" x14ac:dyDescent="0.2">
      <c r="A241" s="356">
        <f>IF('Форма 3.7'!$O$140="",1,0)</f>
        <v>0</v>
      </c>
    </row>
    <row r="242" spans="1:1" x14ac:dyDescent="0.2">
      <c r="A242" s="356">
        <f>IF('Форма 3.7'!$O$142="",1,0)</f>
        <v>0</v>
      </c>
    </row>
    <row r="243" spans="1:1" x14ac:dyDescent="0.2">
      <c r="A243" s="356">
        <f>IF('Форма 3.7'!$O$143="",1,0)</f>
        <v>0</v>
      </c>
    </row>
    <row r="244" spans="1:1" x14ac:dyDescent="0.2">
      <c r="A244" s="356">
        <f>IF('Форма 3.7'!$O$144="",1,0)</f>
        <v>0</v>
      </c>
    </row>
    <row r="245" spans="1:1" x14ac:dyDescent="0.2">
      <c r="A245" s="356">
        <f>IF('Форма 3.7'!$O$145="",1,0)</f>
        <v>0</v>
      </c>
    </row>
    <row r="246" spans="1:1" x14ac:dyDescent="0.2">
      <c r="A246" s="356">
        <f>IF('Форма 3.7'!$O$147="",1,0)</f>
        <v>0</v>
      </c>
    </row>
    <row r="247" spans="1:1" x14ac:dyDescent="0.2">
      <c r="A247" s="356">
        <f>IF('Форма 3.7'!$O$148="",1,0)</f>
        <v>0</v>
      </c>
    </row>
    <row r="248" spans="1:1" x14ac:dyDescent="0.2">
      <c r="A248" s="356">
        <f>IF('Форма 3.7'!$O$149="",1,0)</f>
        <v>0</v>
      </c>
    </row>
    <row r="249" spans="1:1" x14ac:dyDescent="0.2">
      <c r="A249" s="356">
        <f>IF('Форма 3.7'!$O$150="",1,0)</f>
        <v>0</v>
      </c>
    </row>
    <row r="250" spans="1:1" x14ac:dyDescent="0.2">
      <c r="A250" s="356">
        <f>IF('Форма 3.7'!$O$152="",1,0)</f>
        <v>0</v>
      </c>
    </row>
    <row r="251" spans="1:1" x14ac:dyDescent="0.2">
      <c r="A251" s="356">
        <f>IF('Форма 3.7'!$O$153="",1,0)</f>
        <v>0</v>
      </c>
    </row>
    <row r="252" spans="1:1" x14ac:dyDescent="0.2">
      <c r="A252" s="356">
        <f>IF('Форма 3.7'!$O$154="",1,0)</f>
        <v>0</v>
      </c>
    </row>
    <row r="253" spans="1:1" x14ac:dyDescent="0.2">
      <c r="A253" s="356">
        <f>IF('Форма 3.7'!$O$155="",1,0)</f>
        <v>0</v>
      </c>
    </row>
    <row r="254" spans="1:1" x14ac:dyDescent="0.2">
      <c r="A254" s="356">
        <f>IF('Форма 3.7'!$O$11="",1,0)</f>
        <v>0</v>
      </c>
    </row>
    <row r="255" spans="1:1" x14ac:dyDescent="0.2">
      <c r="A255" s="356">
        <f>IF('Форма 3.7'!$P$17="",1,0)</f>
        <v>0</v>
      </c>
    </row>
    <row r="256" spans="1:1" x14ac:dyDescent="0.2">
      <c r="A256" s="356">
        <f>IF('Форма 3.7'!$P$18="",1,0)</f>
        <v>0</v>
      </c>
    </row>
    <row r="257" spans="1:1" x14ac:dyDescent="0.2">
      <c r="A257" s="356">
        <f>IF('Форма 3.7'!$P$132="",1,0)</f>
        <v>0</v>
      </c>
    </row>
    <row r="258" spans="1:1" x14ac:dyDescent="0.2">
      <c r="A258" s="356">
        <f>IF('Форма 3.7'!$P$133="",1,0)</f>
        <v>0</v>
      </c>
    </row>
    <row r="259" spans="1:1" x14ac:dyDescent="0.2">
      <c r="A259" s="356">
        <f>IF('Форма 3.7'!$P$134="",1,0)</f>
        <v>0</v>
      </c>
    </row>
    <row r="260" spans="1:1" x14ac:dyDescent="0.2">
      <c r="A260" s="356">
        <f>IF('Форма 3.7'!$P$135="",1,0)</f>
        <v>0</v>
      </c>
    </row>
    <row r="261" spans="1:1" x14ac:dyDescent="0.2">
      <c r="A261" s="356">
        <f>IF('Форма 3.7'!$P$137="",1,0)</f>
        <v>0</v>
      </c>
    </row>
    <row r="262" spans="1:1" x14ac:dyDescent="0.2">
      <c r="A262" s="356">
        <f>IF('Форма 3.7'!$P$138="",1,0)</f>
        <v>0</v>
      </c>
    </row>
    <row r="263" spans="1:1" x14ac:dyDescent="0.2">
      <c r="A263" s="356">
        <f>IF('Форма 3.7'!$P$139="",1,0)</f>
        <v>0</v>
      </c>
    </row>
    <row r="264" spans="1:1" x14ac:dyDescent="0.2">
      <c r="A264" s="356">
        <f>IF('Форма 3.7'!$P$140="",1,0)</f>
        <v>0</v>
      </c>
    </row>
    <row r="265" spans="1:1" x14ac:dyDescent="0.2">
      <c r="A265" s="356">
        <f>IF('Форма 3.7'!$P$142="",1,0)</f>
        <v>0</v>
      </c>
    </row>
    <row r="266" spans="1:1" x14ac:dyDescent="0.2">
      <c r="A266" s="356">
        <f>IF('Форма 3.7'!$P$143="",1,0)</f>
        <v>0</v>
      </c>
    </row>
    <row r="267" spans="1:1" x14ac:dyDescent="0.2">
      <c r="A267" s="356">
        <f>IF('Форма 3.7'!$P$144="",1,0)</f>
        <v>0</v>
      </c>
    </row>
    <row r="268" spans="1:1" x14ac:dyDescent="0.2">
      <c r="A268" s="356">
        <f>IF('Форма 3.7'!$P$145="",1,0)</f>
        <v>0</v>
      </c>
    </row>
    <row r="269" spans="1:1" x14ac:dyDescent="0.2">
      <c r="A269" s="356">
        <f>IF('Форма 3.7'!$P$147="",1,0)</f>
        <v>0</v>
      </c>
    </row>
    <row r="270" spans="1:1" x14ac:dyDescent="0.2">
      <c r="A270" s="356">
        <f>IF('Форма 3.7'!$P$148="",1,0)</f>
        <v>0</v>
      </c>
    </row>
    <row r="271" spans="1:1" x14ac:dyDescent="0.2">
      <c r="A271" s="356">
        <f>IF('Форма 3.7'!$P$149="",1,0)</f>
        <v>0</v>
      </c>
    </row>
    <row r="272" spans="1:1" x14ac:dyDescent="0.2">
      <c r="A272" s="356">
        <f>IF('Форма 3.7'!$P$150="",1,0)</f>
        <v>0</v>
      </c>
    </row>
    <row r="273" spans="1:1" x14ac:dyDescent="0.2">
      <c r="A273" s="356">
        <f>IF('Форма 3.7'!$P$152="",1,0)</f>
        <v>0</v>
      </c>
    </row>
    <row r="274" spans="1:1" x14ac:dyDescent="0.2">
      <c r="A274" s="356">
        <f>IF('Форма 3.7'!$P$153="",1,0)</f>
        <v>0</v>
      </c>
    </row>
    <row r="275" spans="1:1" x14ac:dyDescent="0.2">
      <c r="A275" s="356">
        <f>IF('Форма 3.7'!$P$154="",1,0)</f>
        <v>0</v>
      </c>
    </row>
    <row r="276" spans="1:1" x14ac:dyDescent="0.2">
      <c r="A276" s="356">
        <f>IF('Форма 3.7'!$P$155="",1,0)</f>
        <v>0</v>
      </c>
    </row>
    <row r="277" spans="1:1" x14ac:dyDescent="0.2">
      <c r="A277" s="356">
        <f>IF('Форма 3.7'!$P$11="",1,0)</f>
        <v>0</v>
      </c>
    </row>
    <row r="278" spans="1:1" x14ac:dyDescent="0.2">
      <c r="A278" s="356">
        <f>IF('Форма 3.7'!$Q$17="",1,0)</f>
        <v>0</v>
      </c>
    </row>
    <row r="279" spans="1:1" x14ac:dyDescent="0.2">
      <c r="A279" s="356">
        <f>IF('Форма 3.7'!$Q$18="",1,0)</f>
        <v>0</v>
      </c>
    </row>
    <row r="280" spans="1:1" x14ac:dyDescent="0.2">
      <c r="A280" s="356">
        <f>IF('Форма 3.7'!$Q$132="",1,0)</f>
        <v>0</v>
      </c>
    </row>
    <row r="281" spans="1:1" x14ac:dyDescent="0.2">
      <c r="A281" s="356">
        <f>IF('Форма 3.7'!$Q$133="",1,0)</f>
        <v>0</v>
      </c>
    </row>
    <row r="282" spans="1:1" x14ac:dyDescent="0.2">
      <c r="A282" s="356">
        <f>IF('Форма 3.7'!$Q$134="",1,0)</f>
        <v>0</v>
      </c>
    </row>
    <row r="283" spans="1:1" x14ac:dyDescent="0.2">
      <c r="A283" s="356">
        <f>IF('Форма 3.7'!$Q$135="",1,0)</f>
        <v>0</v>
      </c>
    </row>
    <row r="284" spans="1:1" x14ac:dyDescent="0.2">
      <c r="A284" s="356">
        <f>IF('Форма 3.7'!$Q$137="",1,0)</f>
        <v>0</v>
      </c>
    </row>
    <row r="285" spans="1:1" x14ac:dyDescent="0.2">
      <c r="A285" s="356">
        <f>IF('Форма 3.7'!$Q$138="",1,0)</f>
        <v>0</v>
      </c>
    </row>
    <row r="286" spans="1:1" x14ac:dyDescent="0.2">
      <c r="A286" s="356">
        <f>IF('Форма 3.7'!$Q$139="",1,0)</f>
        <v>0</v>
      </c>
    </row>
    <row r="287" spans="1:1" x14ac:dyDescent="0.2">
      <c r="A287" s="356">
        <f>IF('Форма 3.7'!$Q$140="",1,0)</f>
        <v>0</v>
      </c>
    </row>
    <row r="288" spans="1:1" x14ac:dyDescent="0.2">
      <c r="A288" s="356">
        <f>IF('Форма 3.7'!$Q$142="",1,0)</f>
        <v>0</v>
      </c>
    </row>
    <row r="289" spans="1:1" x14ac:dyDescent="0.2">
      <c r="A289" s="356">
        <f>IF('Форма 3.7'!$Q$143="",1,0)</f>
        <v>0</v>
      </c>
    </row>
    <row r="290" spans="1:1" x14ac:dyDescent="0.2">
      <c r="A290" s="356">
        <f>IF('Форма 3.7'!$Q$144="",1,0)</f>
        <v>0</v>
      </c>
    </row>
    <row r="291" spans="1:1" x14ac:dyDescent="0.2">
      <c r="A291" s="356">
        <f>IF('Форма 3.7'!$Q$145="",1,0)</f>
        <v>0</v>
      </c>
    </row>
    <row r="292" spans="1:1" x14ac:dyDescent="0.2">
      <c r="A292" s="356">
        <f>IF('Форма 3.7'!$Q$147="",1,0)</f>
        <v>0</v>
      </c>
    </row>
    <row r="293" spans="1:1" x14ac:dyDescent="0.2">
      <c r="A293" s="356">
        <f>IF('Форма 3.7'!$Q$148="",1,0)</f>
        <v>0</v>
      </c>
    </row>
    <row r="294" spans="1:1" x14ac:dyDescent="0.2">
      <c r="A294" s="356">
        <f>IF('Форма 3.7'!$Q$149="",1,0)</f>
        <v>0</v>
      </c>
    </row>
    <row r="295" spans="1:1" x14ac:dyDescent="0.2">
      <c r="A295" s="356">
        <f>IF('Форма 3.7'!$Q$150="",1,0)</f>
        <v>0</v>
      </c>
    </row>
    <row r="296" spans="1:1" x14ac:dyDescent="0.2">
      <c r="A296" s="356">
        <f>IF('Форма 3.7'!$Q$152="",1,0)</f>
        <v>0</v>
      </c>
    </row>
    <row r="297" spans="1:1" x14ac:dyDescent="0.2">
      <c r="A297" s="356">
        <f>IF('Форма 3.7'!$Q$153="",1,0)</f>
        <v>0</v>
      </c>
    </row>
    <row r="298" spans="1:1" x14ac:dyDescent="0.2">
      <c r="A298" s="356">
        <f>IF('Форма 3.7'!$Q$154="",1,0)</f>
        <v>0</v>
      </c>
    </row>
    <row r="299" spans="1:1" x14ac:dyDescent="0.2">
      <c r="A299" s="356">
        <f>IF('Форма 3.7'!$Q$155="",1,0)</f>
        <v>0</v>
      </c>
    </row>
    <row r="300" spans="1:1" x14ac:dyDescent="0.2">
      <c r="A300" s="356">
        <f>IF('Форма 3.7'!$Q$11="",1,0)</f>
        <v>0</v>
      </c>
    </row>
    <row r="301" spans="1:1" x14ac:dyDescent="0.2">
      <c r="A301" s="356">
        <f>IF('Форма 3.7'!$R$17="",1,0)</f>
        <v>0</v>
      </c>
    </row>
    <row r="302" spans="1:1" x14ac:dyDescent="0.2">
      <c r="A302" s="356">
        <f>IF('Форма 3.7'!$R$18="",1,0)</f>
        <v>0</v>
      </c>
    </row>
    <row r="303" spans="1:1" x14ac:dyDescent="0.2">
      <c r="A303" s="356">
        <f>IF('Форма 3.7'!$R$132="",1,0)</f>
        <v>0</v>
      </c>
    </row>
    <row r="304" spans="1:1" x14ac:dyDescent="0.2">
      <c r="A304" s="356">
        <f>IF('Форма 3.7'!$R$133="",1,0)</f>
        <v>0</v>
      </c>
    </row>
    <row r="305" spans="1:1" x14ac:dyDescent="0.2">
      <c r="A305" s="356">
        <f>IF('Форма 3.7'!$R$134="",1,0)</f>
        <v>0</v>
      </c>
    </row>
    <row r="306" spans="1:1" x14ac:dyDescent="0.2">
      <c r="A306" s="356">
        <f>IF('Форма 3.7'!$R$135="",1,0)</f>
        <v>0</v>
      </c>
    </row>
    <row r="307" spans="1:1" x14ac:dyDescent="0.2">
      <c r="A307" s="356">
        <f>IF('Форма 3.7'!$R$137="",1,0)</f>
        <v>0</v>
      </c>
    </row>
    <row r="308" spans="1:1" x14ac:dyDescent="0.2">
      <c r="A308" s="356">
        <f>IF('Форма 3.7'!$R$138="",1,0)</f>
        <v>0</v>
      </c>
    </row>
    <row r="309" spans="1:1" x14ac:dyDescent="0.2">
      <c r="A309" s="356">
        <f>IF('Форма 3.7'!$R$139="",1,0)</f>
        <v>0</v>
      </c>
    </row>
    <row r="310" spans="1:1" x14ac:dyDescent="0.2">
      <c r="A310" s="356">
        <f>IF('Форма 3.7'!$R$140="",1,0)</f>
        <v>0</v>
      </c>
    </row>
    <row r="311" spans="1:1" x14ac:dyDescent="0.2">
      <c r="A311" s="356">
        <f>IF('Форма 3.7'!$R$142="",1,0)</f>
        <v>0</v>
      </c>
    </row>
    <row r="312" spans="1:1" x14ac:dyDescent="0.2">
      <c r="A312" s="356">
        <f>IF('Форма 3.7'!$R$143="",1,0)</f>
        <v>0</v>
      </c>
    </row>
    <row r="313" spans="1:1" x14ac:dyDescent="0.2">
      <c r="A313" s="356">
        <f>IF('Форма 3.7'!$R$144="",1,0)</f>
        <v>0</v>
      </c>
    </row>
    <row r="314" spans="1:1" x14ac:dyDescent="0.2">
      <c r="A314" s="356">
        <f>IF('Форма 3.7'!$R$145="",1,0)</f>
        <v>0</v>
      </c>
    </row>
    <row r="315" spans="1:1" x14ac:dyDescent="0.2">
      <c r="A315" s="356">
        <f>IF('Форма 3.7'!$R$147="",1,0)</f>
        <v>0</v>
      </c>
    </row>
    <row r="316" spans="1:1" x14ac:dyDescent="0.2">
      <c r="A316" s="356">
        <f>IF('Форма 3.7'!$R$148="",1,0)</f>
        <v>0</v>
      </c>
    </row>
    <row r="317" spans="1:1" x14ac:dyDescent="0.2">
      <c r="A317" s="356">
        <f>IF('Форма 3.7'!$R$149="",1,0)</f>
        <v>0</v>
      </c>
    </row>
    <row r="318" spans="1:1" x14ac:dyDescent="0.2">
      <c r="A318" s="356">
        <f>IF('Форма 3.7'!$R$150="",1,0)</f>
        <v>0</v>
      </c>
    </row>
    <row r="319" spans="1:1" x14ac:dyDescent="0.2">
      <c r="A319" s="356">
        <f>IF('Форма 3.7'!$R$152="",1,0)</f>
        <v>0</v>
      </c>
    </row>
    <row r="320" spans="1:1" x14ac:dyDescent="0.2">
      <c r="A320" s="356">
        <f>IF('Форма 3.7'!$R$153="",1,0)</f>
        <v>0</v>
      </c>
    </row>
    <row r="321" spans="1:1" x14ac:dyDescent="0.2">
      <c r="A321" s="356">
        <f>IF('Форма 3.7'!$R$154="",1,0)</f>
        <v>0</v>
      </c>
    </row>
    <row r="322" spans="1:1" x14ac:dyDescent="0.2">
      <c r="A322" s="356">
        <f>IF('Форма 3.7'!$R$155="",1,0)</f>
        <v>0</v>
      </c>
    </row>
    <row r="323" spans="1:1" x14ac:dyDescent="0.2">
      <c r="A323" s="356">
        <f>IF('Форма 3.7'!$R$11="",1,0)</f>
        <v>0</v>
      </c>
    </row>
    <row r="324" spans="1:1" x14ac:dyDescent="0.2">
      <c r="A324" s="356">
        <f>IF('Форма 3.7'!$S$17="",1,0)</f>
        <v>0</v>
      </c>
    </row>
    <row r="325" spans="1:1" x14ac:dyDescent="0.2">
      <c r="A325" s="356">
        <f>IF('Форма 3.7'!$S$18="",1,0)</f>
        <v>0</v>
      </c>
    </row>
    <row r="326" spans="1:1" x14ac:dyDescent="0.2">
      <c r="A326" s="356">
        <f>IF('Форма 3.7'!$S$132="",1,0)</f>
        <v>0</v>
      </c>
    </row>
    <row r="327" spans="1:1" x14ac:dyDescent="0.2">
      <c r="A327" s="356">
        <f>IF('Форма 3.7'!$S$133="",1,0)</f>
        <v>0</v>
      </c>
    </row>
    <row r="328" spans="1:1" x14ac:dyDescent="0.2">
      <c r="A328" s="356">
        <f>IF('Форма 3.7'!$S$134="",1,0)</f>
        <v>0</v>
      </c>
    </row>
    <row r="329" spans="1:1" x14ac:dyDescent="0.2">
      <c r="A329" s="356">
        <f>IF('Форма 3.7'!$S$135="",1,0)</f>
        <v>0</v>
      </c>
    </row>
    <row r="330" spans="1:1" x14ac:dyDescent="0.2">
      <c r="A330" s="356">
        <f>IF('Форма 3.7'!$S$137="",1,0)</f>
        <v>0</v>
      </c>
    </row>
    <row r="331" spans="1:1" x14ac:dyDescent="0.2">
      <c r="A331" s="356">
        <f>IF('Форма 3.7'!$S$138="",1,0)</f>
        <v>0</v>
      </c>
    </row>
    <row r="332" spans="1:1" x14ac:dyDescent="0.2">
      <c r="A332" s="356">
        <f>IF('Форма 3.7'!$S$139="",1,0)</f>
        <v>0</v>
      </c>
    </row>
    <row r="333" spans="1:1" x14ac:dyDescent="0.2">
      <c r="A333" s="356">
        <f>IF('Форма 3.7'!$S$140="",1,0)</f>
        <v>0</v>
      </c>
    </row>
    <row r="334" spans="1:1" x14ac:dyDescent="0.2">
      <c r="A334" s="356">
        <f>IF('Форма 3.7'!$S$142="",1,0)</f>
        <v>0</v>
      </c>
    </row>
    <row r="335" spans="1:1" x14ac:dyDescent="0.2">
      <c r="A335" s="356">
        <f>IF('Форма 3.7'!$S$143="",1,0)</f>
        <v>0</v>
      </c>
    </row>
    <row r="336" spans="1:1" x14ac:dyDescent="0.2">
      <c r="A336" s="356">
        <f>IF('Форма 3.7'!$S$144="",1,0)</f>
        <v>0</v>
      </c>
    </row>
    <row r="337" spans="1:1" x14ac:dyDescent="0.2">
      <c r="A337" s="356">
        <f>IF('Форма 3.7'!$S$145="",1,0)</f>
        <v>0</v>
      </c>
    </row>
    <row r="338" spans="1:1" x14ac:dyDescent="0.2">
      <c r="A338" s="356">
        <f>IF('Форма 3.7'!$S$147="",1,0)</f>
        <v>0</v>
      </c>
    </row>
    <row r="339" spans="1:1" x14ac:dyDescent="0.2">
      <c r="A339" s="356">
        <f>IF('Форма 3.7'!$S$148="",1,0)</f>
        <v>0</v>
      </c>
    </row>
    <row r="340" spans="1:1" x14ac:dyDescent="0.2">
      <c r="A340" s="356">
        <f>IF('Форма 3.7'!$S$149="",1,0)</f>
        <v>0</v>
      </c>
    </row>
    <row r="341" spans="1:1" x14ac:dyDescent="0.2">
      <c r="A341" s="356">
        <f>IF('Форма 3.7'!$S$150="",1,0)</f>
        <v>0</v>
      </c>
    </row>
    <row r="342" spans="1:1" x14ac:dyDescent="0.2">
      <c r="A342" s="356">
        <f>IF('Форма 3.7'!$S$152="",1,0)</f>
        <v>0</v>
      </c>
    </row>
    <row r="343" spans="1:1" x14ac:dyDescent="0.2">
      <c r="A343" s="356">
        <f>IF('Форма 3.7'!$S$153="",1,0)</f>
        <v>0</v>
      </c>
    </row>
    <row r="344" spans="1:1" x14ac:dyDescent="0.2">
      <c r="A344" s="356">
        <f>IF('Форма 3.7'!$S$154="",1,0)</f>
        <v>0</v>
      </c>
    </row>
    <row r="345" spans="1:1" x14ac:dyDescent="0.2">
      <c r="A345" s="356">
        <f>IF('Форма 3.7'!$S$155="",1,0)</f>
        <v>0</v>
      </c>
    </row>
    <row r="346" spans="1:1" x14ac:dyDescent="0.2">
      <c r="A346" s="356">
        <f>IF('Форма 3.7'!$S$11="",1,0)</f>
        <v>0</v>
      </c>
    </row>
    <row r="347" spans="1:1" x14ac:dyDescent="0.2">
      <c r="A347" s="356">
        <f>IF('Форма 3.7'!$T$17="",1,0)</f>
        <v>0</v>
      </c>
    </row>
    <row r="348" spans="1:1" x14ac:dyDescent="0.2">
      <c r="A348" s="356">
        <f>IF('Форма 3.7'!$T$18="",1,0)</f>
        <v>0</v>
      </c>
    </row>
    <row r="349" spans="1:1" x14ac:dyDescent="0.2">
      <c r="A349" s="356">
        <f>IF('Форма 3.7'!$T$132="",1,0)</f>
        <v>0</v>
      </c>
    </row>
    <row r="350" spans="1:1" x14ac:dyDescent="0.2">
      <c r="A350" s="356">
        <f>IF('Форма 3.7'!$T$133="",1,0)</f>
        <v>0</v>
      </c>
    </row>
    <row r="351" spans="1:1" x14ac:dyDescent="0.2">
      <c r="A351" s="356">
        <f>IF('Форма 3.7'!$T$134="",1,0)</f>
        <v>0</v>
      </c>
    </row>
    <row r="352" spans="1:1" x14ac:dyDescent="0.2">
      <c r="A352" s="356">
        <f>IF('Форма 3.7'!$T$135="",1,0)</f>
        <v>0</v>
      </c>
    </row>
    <row r="353" spans="1:1" x14ac:dyDescent="0.2">
      <c r="A353" s="356">
        <f>IF('Форма 3.7'!$T$137="",1,0)</f>
        <v>0</v>
      </c>
    </row>
    <row r="354" spans="1:1" x14ac:dyDescent="0.2">
      <c r="A354" s="356">
        <f>IF('Форма 3.7'!$T$138="",1,0)</f>
        <v>0</v>
      </c>
    </row>
    <row r="355" spans="1:1" x14ac:dyDescent="0.2">
      <c r="A355" s="356">
        <f>IF('Форма 3.7'!$T$139="",1,0)</f>
        <v>0</v>
      </c>
    </row>
    <row r="356" spans="1:1" x14ac:dyDescent="0.2">
      <c r="A356" s="356">
        <f>IF('Форма 3.7'!$T$140="",1,0)</f>
        <v>0</v>
      </c>
    </row>
    <row r="357" spans="1:1" x14ac:dyDescent="0.2">
      <c r="A357" s="356">
        <f>IF('Форма 3.7'!$T$142="",1,0)</f>
        <v>0</v>
      </c>
    </row>
    <row r="358" spans="1:1" x14ac:dyDescent="0.2">
      <c r="A358" s="356">
        <f>IF('Форма 3.7'!$T$143="",1,0)</f>
        <v>0</v>
      </c>
    </row>
    <row r="359" spans="1:1" x14ac:dyDescent="0.2">
      <c r="A359" s="356">
        <f>IF('Форма 3.7'!$T$144="",1,0)</f>
        <v>0</v>
      </c>
    </row>
    <row r="360" spans="1:1" x14ac:dyDescent="0.2">
      <c r="A360" s="356">
        <f>IF('Форма 3.7'!$T$145="",1,0)</f>
        <v>0</v>
      </c>
    </row>
    <row r="361" spans="1:1" x14ac:dyDescent="0.2">
      <c r="A361" s="356">
        <f>IF('Форма 3.7'!$T$147="",1,0)</f>
        <v>0</v>
      </c>
    </row>
    <row r="362" spans="1:1" x14ac:dyDescent="0.2">
      <c r="A362" s="356">
        <f>IF('Форма 3.7'!$T$148="",1,0)</f>
        <v>0</v>
      </c>
    </row>
    <row r="363" spans="1:1" x14ac:dyDescent="0.2">
      <c r="A363" s="356">
        <f>IF('Форма 3.7'!$T$149="",1,0)</f>
        <v>0</v>
      </c>
    </row>
    <row r="364" spans="1:1" x14ac:dyDescent="0.2">
      <c r="A364" s="356">
        <f>IF('Форма 3.7'!$T$150="",1,0)</f>
        <v>0</v>
      </c>
    </row>
    <row r="365" spans="1:1" x14ac:dyDescent="0.2">
      <c r="A365" s="356">
        <f>IF('Форма 3.7'!$T$152="",1,0)</f>
        <v>0</v>
      </c>
    </row>
    <row r="366" spans="1:1" x14ac:dyDescent="0.2">
      <c r="A366" s="356">
        <f>IF('Форма 3.7'!$T$153="",1,0)</f>
        <v>0</v>
      </c>
    </row>
    <row r="367" spans="1:1" x14ac:dyDescent="0.2">
      <c r="A367" s="356">
        <f>IF('Форма 3.7'!$T$154="",1,0)</f>
        <v>0</v>
      </c>
    </row>
    <row r="368" spans="1:1" x14ac:dyDescent="0.2">
      <c r="A368" s="356">
        <f>IF('Форма 3.7'!$T$155="",1,0)</f>
        <v>0</v>
      </c>
    </row>
    <row r="369" spans="1:1" x14ac:dyDescent="0.2">
      <c r="A369" s="356">
        <f>IF('Форма 3.7'!$T$11="",1,0)</f>
        <v>0</v>
      </c>
    </row>
    <row r="370" spans="1:1" x14ac:dyDescent="0.2">
      <c r="A370" s="356">
        <f>IF('Форма 3.7'!$U$17="",1,0)</f>
        <v>0</v>
      </c>
    </row>
    <row r="371" spans="1:1" x14ac:dyDescent="0.2">
      <c r="A371" s="356">
        <f>IF('Форма 3.7'!$U$18="",1,0)</f>
        <v>0</v>
      </c>
    </row>
    <row r="372" spans="1:1" x14ac:dyDescent="0.2">
      <c r="A372" s="356">
        <f>IF('Форма 3.7'!$U$132="",1,0)</f>
        <v>0</v>
      </c>
    </row>
    <row r="373" spans="1:1" x14ac:dyDescent="0.2">
      <c r="A373" s="356">
        <f>IF('Форма 3.7'!$U$133="",1,0)</f>
        <v>0</v>
      </c>
    </row>
    <row r="374" spans="1:1" x14ac:dyDescent="0.2">
      <c r="A374" s="356">
        <f>IF('Форма 3.7'!$U$134="",1,0)</f>
        <v>0</v>
      </c>
    </row>
    <row r="375" spans="1:1" x14ac:dyDescent="0.2">
      <c r="A375" s="356">
        <f>IF('Форма 3.7'!$U$135="",1,0)</f>
        <v>0</v>
      </c>
    </row>
    <row r="376" spans="1:1" x14ac:dyDescent="0.2">
      <c r="A376" s="356">
        <f>IF('Форма 3.7'!$U$137="",1,0)</f>
        <v>0</v>
      </c>
    </row>
    <row r="377" spans="1:1" x14ac:dyDescent="0.2">
      <c r="A377" s="356">
        <f>IF('Форма 3.7'!$U$138="",1,0)</f>
        <v>0</v>
      </c>
    </row>
    <row r="378" spans="1:1" x14ac:dyDescent="0.2">
      <c r="A378" s="356">
        <f>IF('Форма 3.7'!$U$139="",1,0)</f>
        <v>0</v>
      </c>
    </row>
    <row r="379" spans="1:1" x14ac:dyDescent="0.2">
      <c r="A379" s="356">
        <f>IF('Форма 3.7'!$U$140="",1,0)</f>
        <v>0</v>
      </c>
    </row>
    <row r="380" spans="1:1" x14ac:dyDescent="0.2">
      <c r="A380" s="356">
        <f>IF('Форма 3.7'!$U$142="",1,0)</f>
        <v>0</v>
      </c>
    </row>
    <row r="381" spans="1:1" x14ac:dyDescent="0.2">
      <c r="A381" s="356">
        <f>IF('Форма 3.7'!$U$143="",1,0)</f>
        <v>0</v>
      </c>
    </row>
    <row r="382" spans="1:1" x14ac:dyDescent="0.2">
      <c r="A382" s="356">
        <f>IF('Форма 3.7'!$U$144="",1,0)</f>
        <v>0</v>
      </c>
    </row>
    <row r="383" spans="1:1" x14ac:dyDescent="0.2">
      <c r="A383" s="356">
        <f>IF('Форма 3.7'!$U$145="",1,0)</f>
        <v>0</v>
      </c>
    </row>
    <row r="384" spans="1:1" x14ac:dyDescent="0.2">
      <c r="A384" s="356">
        <f>IF('Форма 3.7'!$U$147="",1,0)</f>
        <v>0</v>
      </c>
    </row>
    <row r="385" spans="1:1" x14ac:dyDescent="0.2">
      <c r="A385" s="356">
        <f>IF('Форма 3.7'!$U$148="",1,0)</f>
        <v>0</v>
      </c>
    </row>
    <row r="386" spans="1:1" x14ac:dyDescent="0.2">
      <c r="A386" s="356">
        <f>IF('Форма 3.7'!$U$149="",1,0)</f>
        <v>0</v>
      </c>
    </row>
    <row r="387" spans="1:1" x14ac:dyDescent="0.2">
      <c r="A387" s="356">
        <f>IF('Форма 3.7'!$U$150="",1,0)</f>
        <v>0</v>
      </c>
    </row>
    <row r="388" spans="1:1" x14ac:dyDescent="0.2">
      <c r="A388" s="356">
        <f>IF('Форма 3.7'!$U$152="",1,0)</f>
        <v>0</v>
      </c>
    </row>
    <row r="389" spans="1:1" x14ac:dyDescent="0.2">
      <c r="A389" s="356">
        <f>IF('Форма 3.7'!$U$153="",1,0)</f>
        <v>0</v>
      </c>
    </row>
    <row r="390" spans="1:1" x14ac:dyDescent="0.2">
      <c r="A390" s="356">
        <f>IF('Форма 3.7'!$U$154="",1,0)</f>
        <v>0</v>
      </c>
    </row>
    <row r="391" spans="1:1" x14ac:dyDescent="0.2">
      <c r="A391" s="356">
        <f>IF('Форма 3.7'!$U$155="",1,0)</f>
        <v>0</v>
      </c>
    </row>
    <row r="392" spans="1:1" x14ac:dyDescent="0.2">
      <c r="A392" s="356">
        <f>IF('Форма 3.7'!$U$11="",1,0)</f>
        <v>0</v>
      </c>
    </row>
    <row r="393" spans="1:1" x14ac:dyDescent="0.2">
      <c r="A393" s="356">
        <f>IF('Форма 3.7'!$V$17="",1,0)</f>
        <v>0</v>
      </c>
    </row>
    <row r="394" spans="1:1" x14ac:dyDescent="0.2">
      <c r="A394" s="356">
        <f>IF('Форма 3.7'!$V$18="",1,0)</f>
        <v>0</v>
      </c>
    </row>
    <row r="395" spans="1:1" x14ac:dyDescent="0.2">
      <c r="A395" s="356">
        <f>IF('Форма 3.7'!$V$132="",1,0)</f>
        <v>0</v>
      </c>
    </row>
    <row r="396" spans="1:1" x14ac:dyDescent="0.2">
      <c r="A396" s="356">
        <f>IF('Форма 3.7'!$V$133="",1,0)</f>
        <v>0</v>
      </c>
    </row>
    <row r="397" spans="1:1" x14ac:dyDescent="0.2">
      <c r="A397" s="356">
        <f>IF('Форма 3.7'!$V$134="",1,0)</f>
        <v>0</v>
      </c>
    </row>
    <row r="398" spans="1:1" x14ac:dyDescent="0.2">
      <c r="A398" s="356">
        <f>IF('Форма 3.7'!$V$135="",1,0)</f>
        <v>0</v>
      </c>
    </row>
    <row r="399" spans="1:1" x14ac:dyDescent="0.2">
      <c r="A399" s="356">
        <f>IF('Форма 3.7'!$V$137="",1,0)</f>
        <v>0</v>
      </c>
    </row>
    <row r="400" spans="1:1" x14ac:dyDescent="0.2">
      <c r="A400" s="356">
        <f>IF('Форма 3.7'!$V$138="",1,0)</f>
        <v>0</v>
      </c>
    </row>
    <row r="401" spans="1:1" x14ac:dyDescent="0.2">
      <c r="A401" s="356">
        <f>IF('Форма 3.7'!$V$139="",1,0)</f>
        <v>0</v>
      </c>
    </row>
    <row r="402" spans="1:1" x14ac:dyDescent="0.2">
      <c r="A402" s="356">
        <f>IF('Форма 3.7'!$V$140="",1,0)</f>
        <v>0</v>
      </c>
    </row>
    <row r="403" spans="1:1" x14ac:dyDescent="0.2">
      <c r="A403" s="356">
        <f>IF('Форма 3.7'!$V$142="",1,0)</f>
        <v>0</v>
      </c>
    </row>
    <row r="404" spans="1:1" x14ac:dyDescent="0.2">
      <c r="A404" s="356">
        <f>IF('Форма 3.7'!$V$143="",1,0)</f>
        <v>0</v>
      </c>
    </row>
    <row r="405" spans="1:1" x14ac:dyDescent="0.2">
      <c r="A405" s="356">
        <f>IF('Форма 3.7'!$V$144="",1,0)</f>
        <v>0</v>
      </c>
    </row>
    <row r="406" spans="1:1" x14ac:dyDescent="0.2">
      <c r="A406" s="356">
        <f>IF('Форма 3.7'!$V$145="",1,0)</f>
        <v>0</v>
      </c>
    </row>
    <row r="407" spans="1:1" x14ac:dyDescent="0.2">
      <c r="A407" s="356">
        <f>IF('Форма 3.7'!$V$147="",1,0)</f>
        <v>0</v>
      </c>
    </row>
    <row r="408" spans="1:1" x14ac:dyDescent="0.2">
      <c r="A408" s="356">
        <f>IF('Форма 3.7'!$V$148="",1,0)</f>
        <v>0</v>
      </c>
    </row>
    <row r="409" spans="1:1" x14ac:dyDescent="0.2">
      <c r="A409" s="356">
        <f>IF('Форма 3.7'!$V$149="",1,0)</f>
        <v>0</v>
      </c>
    </row>
    <row r="410" spans="1:1" x14ac:dyDescent="0.2">
      <c r="A410" s="356">
        <f>IF('Форма 3.7'!$V$150="",1,0)</f>
        <v>0</v>
      </c>
    </row>
    <row r="411" spans="1:1" x14ac:dyDescent="0.2">
      <c r="A411" s="356">
        <f>IF('Форма 3.7'!$V$152="",1,0)</f>
        <v>0</v>
      </c>
    </row>
    <row r="412" spans="1:1" x14ac:dyDescent="0.2">
      <c r="A412" s="356">
        <f>IF('Форма 3.7'!$V$153="",1,0)</f>
        <v>0</v>
      </c>
    </row>
    <row r="413" spans="1:1" x14ac:dyDescent="0.2">
      <c r="A413" s="356">
        <f>IF('Форма 3.7'!$V$154="",1,0)</f>
        <v>0</v>
      </c>
    </row>
    <row r="414" spans="1:1" x14ac:dyDescent="0.2">
      <c r="A414" s="356">
        <f>IF('Форма 3.7'!$V$155="",1,0)</f>
        <v>0</v>
      </c>
    </row>
    <row r="415" spans="1:1" x14ac:dyDescent="0.2">
      <c r="A415" s="356">
        <f>IF('Форма 3.7'!$V$11="",1,0)</f>
        <v>0</v>
      </c>
    </row>
    <row r="416" spans="1:1" x14ac:dyDescent="0.2">
      <c r="A416" s="356">
        <f>IF('Форма 3.7'!$W$17="",1,0)</f>
        <v>0</v>
      </c>
    </row>
    <row r="417" spans="1:1" x14ac:dyDescent="0.2">
      <c r="A417" s="356">
        <f>IF('Форма 3.7'!$W$18="",1,0)</f>
        <v>0</v>
      </c>
    </row>
    <row r="418" spans="1:1" x14ac:dyDescent="0.2">
      <c r="A418" s="356">
        <f>IF('Форма 3.7'!$W$132="",1,0)</f>
        <v>0</v>
      </c>
    </row>
    <row r="419" spans="1:1" x14ac:dyDescent="0.2">
      <c r="A419" s="356">
        <f>IF('Форма 3.7'!$W$133="",1,0)</f>
        <v>0</v>
      </c>
    </row>
    <row r="420" spans="1:1" x14ac:dyDescent="0.2">
      <c r="A420" s="356">
        <f>IF('Форма 3.7'!$W$134="",1,0)</f>
        <v>0</v>
      </c>
    </row>
    <row r="421" spans="1:1" x14ac:dyDescent="0.2">
      <c r="A421" s="356">
        <f>IF('Форма 3.7'!$W$135="",1,0)</f>
        <v>0</v>
      </c>
    </row>
    <row r="422" spans="1:1" x14ac:dyDescent="0.2">
      <c r="A422" s="356">
        <f>IF('Форма 3.7'!$W$137="",1,0)</f>
        <v>0</v>
      </c>
    </row>
    <row r="423" spans="1:1" x14ac:dyDescent="0.2">
      <c r="A423" s="356">
        <f>IF('Форма 3.7'!$W$138="",1,0)</f>
        <v>0</v>
      </c>
    </row>
    <row r="424" spans="1:1" x14ac:dyDescent="0.2">
      <c r="A424" s="356">
        <f>IF('Форма 3.7'!$W$139="",1,0)</f>
        <v>0</v>
      </c>
    </row>
    <row r="425" spans="1:1" x14ac:dyDescent="0.2">
      <c r="A425" s="356">
        <f>IF('Форма 3.7'!$W$140="",1,0)</f>
        <v>0</v>
      </c>
    </row>
    <row r="426" spans="1:1" x14ac:dyDescent="0.2">
      <c r="A426" s="356">
        <f>IF('Форма 3.7'!$W$142="",1,0)</f>
        <v>0</v>
      </c>
    </row>
    <row r="427" spans="1:1" x14ac:dyDescent="0.2">
      <c r="A427" s="356">
        <f>IF('Форма 3.7'!$W$143="",1,0)</f>
        <v>0</v>
      </c>
    </row>
    <row r="428" spans="1:1" x14ac:dyDescent="0.2">
      <c r="A428" s="356">
        <f>IF('Форма 3.7'!$W$144="",1,0)</f>
        <v>0</v>
      </c>
    </row>
    <row r="429" spans="1:1" x14ac:dyDescent="0.2">
      <c r="A429" s="356">
        <f>IF('Форма 3.7'!$W$145="",1,0)</f>
        <v>0</v>
      </c>
    </row>
    <row r="430" spans="1:1" x14ac:dyDescent="0.2">
      <c r="A430" s="356">
        <f>IF('Форма 3.7'!$W$147="",1,0)</f>
        <v>0</v>
      </c>
    </row>
    <row r="431" spans="1:1" x14ac:dyDescent="0.2">
      <c r="A431" s="356">
        <f>IF('Форма 3.7'!$W$148="",1,0)</f>
        <v>0</v>
      </c>
    </row>
    <row r="432" spans="1:1" x14ac:dyDescent="0.2">
      <c r="A432" s="356">
        <f>IF('Форма 3.7'!$W$149="",1,0)</f>
        <v>0</v>
      </c>
    </row>
    <row r="433" spans="1:1" x14ac:dyDescent="0.2">
      <c r="A433" s="356">
        <f>IF('Форма 3.7'!$W$150="",1,0)</f>
        <v>0</v>
      </c>
    </row>
    <row r="434" spans="1:1" x14ac:dyDescent="0.2">
      <c r="A434" s="356">
        <f>IF('Форма 3.7'!$W$152="",1,0)</f>
        <v>0</v>
      </c>
    </row>
    <row r="435" spans="1:1" x14ac:dyDescent="0.2">
      <c r="A435" s="356">
        <f>IF('Форма 3.7'!$W$153="",1,0)</f>
        <v>0</v>
      </c>
    </row>
    <row r="436" spans="1:1" x14ac:dyDescent="0.2">
      <c r="A436" s="356">
        <f>IF('Форма 3.7'!$W$154="",1,0)</f>
        <v>0</v>
      </c>
    </row>
    <row r="437" spans="1:1" x14ac:dyDescent="0.2">
      <c r="A437" s="356">
        <f>IF('Форма 3.7'!$W$155="",1,0)</f>
        <v>0</v>
      </c>
    </row>
    <row r="438" spans="1:1" x14ac:dyDescent="0.2">
      <c r="A438" s="356">
        <f>IF('Форма 3.7'!$W$11="",1,0)</f>
        <v>0</v>
      </c>
    </row>
    <row r="439" spans="1:1" x14ac:dyDescent="0.2">
      <c r="A439" s="356">
        <f>IF('Форма 3.7'!$X$17="",1,0)</f>
        <v>0</v>
      </c>
    </row>
    <row r="440" spans="1:1" x14ac:dyDescent="0.2">
      <c r="A440" s="356">
        <f>IF('Форма 3.7'!$X$18="",1,0)</f>
        <v>0</v>
      </c>
    </row>
    <row r="441" spans="1:1" x14ac:dyDescent="0.2">
      <c r="A441" s="356">
        <f>IF('Форма 3.7'!$X$132="",1,0)</f>
        <v>0</v>
      </c>
    </row>
    <row r="442" spans="1:1" x14ac:dyDescent="0.2">
      <c r="A442" s="356">
        <f>IF('Форма 3.7'!$X$133="",1,0)</f>
        <v>0</v>
      </c>
    </row>
    <row r="443" spans="1:1" x14ac:dyDescent="0.2">
      <c r="A443" s="356">
        <f>IF('Форма 3.7'!$X$134="",1,0)</f>
        <v>0</v>
      </c>
    </row>
    <row r="444" spans="1:1" x14ac:dyDescent="0.2">
      <c r="A444" s="356">
        <f>IF('Форма 3.7'!$X$135="",1,0)</f>
        <v>0</v>
      </c>
    </row>
    <row r="445" spans="1:1" x14ac:dyDescent="0.2">
      <c r="A445" s="356">
        <f>IF('Форма 3.7'!$X$137="",1,0)</f>
        <v>0</v>
      </c>
    </row>
    <row r="446" spans="1:1" x14ac:dyDescent="0.2">
      <c r="A446" s="356">
        <f>IF('Форма 3.7'!$X$138="",1,0)</f>
        <v>0</v>
      </c>
    </row>
    <row r="447" spans="1:1" x14ac:dyDescent="0.2">
      <c r="A447" s="356">
        <f>IF('Форма 3.7'!$X$139="",1,0)</f>
        <v>0</v>
      </c>
    </row>
    <row r="448" spans="1:1" x14ac:dyDescent="0.2">
      <c r="A448" s="356">
        <f>IF('Форма 3.7'!$X$140="",1,0)</f>
        <v>0</v>
      </c>
    </row>
    <row r="449" spans="1:1" x14ac:dyDescent="0.2">
      <c r="A449" s="356">
        <f>IF('Форма 3.7'!$X$142="",1,0)</f>
        <v>0</v>
      </c>
    </row>
    <row r="450" spans="1:1" x14ac:dyDescent="0.2">
      <c r="A450" s="356">
        <f>IF('Форма 3.7'!$X$143="",1,0)</f>
        <v>0</v>
      </c>
    </row>
    <row r="451" spans="1:1" x14ac:dyDescent="0.2">
      <c r="A451" s="356">
        <f>IF('Форма 3.7'!$X$144="",1,0)</f>
        <v>0</v>
      </c>
    </row>
    <row r="452" spans="1:1" x14ac:dyDescent="0.2">
      <c r="A452" s="356">
        <f>IF('Форма 3.7'!$X$145="",1,0)</f>
        <v>0</v>
      </c>
    </row>
    <row r="453" spans="1:1" x14ac:dyDescent="0.2">
      <c r="A453" s="356">
        <f>IF('Форма 3.7'!$X$147="",1,0)</f>
        <v>0</v>
      </c>
    </row>
    <row r="454" spans="1:1" x14ac:dyDescent="0.2">
      <c r="A454" s="356">
        <f>IF('Форма 3.7'!$X$148="",1,0)</f>
        <v>0</v>
      </c>
    </row>
    <row r="455" spans="1:1" x14ac:dyDescent="0.2">
      <c r="A455" s="356">
        <f>IF('Форма 3.7'!$X$149="",1,0)</f>
        <v>0</v>
      </c>
    </row>
    <row r="456" spans="1:1" x14ac:dyDescent="0.2">
      <c r="A456" s="356">
        <f>IF('Форма 3.7'!$X$150="",1,0)</f>
        <v>0</v>
      </c>
    </row>
    <row r="457" spans="1:1" x14ac:dyDescent="0.2">
      <c r="A457" s="356">
        <f>IF('Форма 3.7'!$X$152="",1,0)</f>
        <v>0</v>
      </c>
    </row>
    <row r="458" spans="1:1" x14ac:dyDescent="0.2">
      <c r="A458" s="356">
        <f>IF('Форма 3.7'!$X$153="",1,0)</f>
        <v>0</v>
      </c>
    </row>
    <row r="459" spans="1:1" x14ac:dyDescent="0.2">
      <c r="A459" s="356">
        <f>IF('Форма 3.7'!$X$154="",1,0)</f>
        <v>0</v>
      </c>
    </row>
    <row r="460" spans="1:1" x14ac:dyDescent="0.2">
      <c r="A460" s="356">
        <f>IF('Форма 3.7'!$X$155="",1,0)</f>
        <v>0</v>
      </c>
    </row>
    <row r="461" spans="1:1" x14ac:dyDescent="0.2">
      <c r="A461" s="356">
        <f>IF('Форма 3.7'!$X$11="",1,0)</f>
        <v>0</v>
      </c>
    </row>
    <row r="462" spans="1:1" x14ac:dyDescent="0.2">
      <c r="A462" s="356">
        <f>IF('Форма 3.7'!$Y$17="",1,0)</f>
        <v>0</v>
      </c>
    </row>
    <row r="463" spans="1:1" x14ac:dyDescent="0.2">
      <c r="A463" s="356">
        <f>IF('Форма 3.7'!$Y$18="",1,0)</f>
        <v>0</v>
      </c>
    </row>
    <row r="464" spans="1:1" x14ac:dyDescent="0.2">
      <c r="A464" s="356">
        <f>IF('Форма 3.7'!$Y$132="",1,0)</f>
        <v>0</v>
      </c>
    </row>
    <row r="465" spans="1:1" x14ac:dyDescent="0.2">
      <c r="A465" s="356">
        <f>IF('Форма 3.7'!$Y$133="",1,0)</f>
        <v>0</v>
      </c>
    </row>
    <row r="466" spans="1:1" x14ac:dyDescent="0.2">
      <c r="A466" s="356">
        <f>IF('Форма 3.7'!$Y$134="",1,0)</f>
        <v>0</v>
      </c>
    </row>
    <row r="467" spans="1:1" x14ac:dyDescent="0.2">
      <c r="A467" s="356">
        <f>IF('Форма 3.7'!$Y$135="",1,0)</f>
        <v>0</v>
      </c>
    </row>
    <row r="468" spans="1:1" x14ac:dyDescent="0.2">
      <c r="A468" s="356">
        <f>IF('Форма 3.7'!$Y$137="",1,0)</f>
        <v>0</v>
      </c>
    </row>
    <row r="469" spans="1:1" x14ac:dyDescent="0.2">
      <c r="A469" s="356">
        <f>IF('Форма 3.7'!$Y$138="",1,0)</f>
        <v>0</v>
      </c>
    </row>
    <row r="470" spans="1:1" x14ac:dyDescent="0.2">
      <c r="A470" s="356">
        <f>IF('Форма 3.7'!$Y$139="",1,0)</f>
        <v>0</v>
      </c>
    </row>
    <row r="471" spans="1:1" x14ac:dyDescent="0.2">
      <c r="A471" s="356">
        <f>IF('Форма 3.7'!$Y$140="",1,0)</f>
        <v>0</v>
      </c>
    </row>
    <row r="472" spans="1:1" x14ac:dyDescent="0.2">
      <c r="A472" s="356">
        <f>IF('Форма 3.7'!$Y$142="",1,0)</f>
        <v>0</v>
      </c>
    </row>
    <row r="473" spans="1:1" x14ac:dyDescent="0.2">
      <c r="A473" s="356">
        <f>IF('Форма 3.7'!$Y$143="",1,0)</f>
        <v>0</v>
      </c>
    </row>
    <row r="474" spans="1:1" x14ac:dyDescent="0.2">
      <c r="A474" s="356">
        <f>IF('Форма 3.7'!$Y$144="",1,0)</f>
        <v>0</v>
      </c>
    </row>
    <row r="475" spans="1:1" x14ac:dyDescent="0.2">
      <c r="A475" s="356">
        <f>IF('Форма 3.7'!$Y$145="",1,0)</f>
        <v>0</v>
      </c>
    </row>
    <row r="476" spans="1:1" x14ac:dyDescent="0.2">
      <c r="A476" s="356">
        <f>IF('Форма 3.7'!$Y$147="",1,0)</f>
        <v>0</v>
      </c>
    </row>
    <row r="477" spans="1:1" x14ac:dyDescent="0.2">
      <c r="A477" s="356">
        <f>IF('Форма 3.7'!$Y$148="",1,0)</f>
        <v>0</v>
      </c>
    </row>
    <row r="478" spans="1:1" x14ac:dyDescent="0.2">
      <c r="A478" s="356">
        <f>IF('Форма 3.7'!$Y$149="",1,0)</f>
        <v>0</v>
      </c>
    </row>
    <row r="479" spans="1:1" x14ac:dyDescent="0.2">
      <c r="A479" s="356">
        <f>IF('Форма 3.7'!$Y$150="",1,0)</f>
        <v>0</v>
      </c>
    </row>
    <row r="480" spans="1:1" x14ac:dyDescent="0.2">
      <c r="A480" s="356">
        <f>IF('Форма 3.7'!$Y$152="",1,0)</f>
        <v>0</v>
      </c>
    </row>
    <row r="481" spans="1:1" x14ac:dyDescent="0.2">
      <c r="A481" s="356">
        <f>IF('Форма 3.7'!$Y$153="",1,0)</f>
        <v>0</v>
      </c>
    </row>
    <row r="482" spans="1:1" x14ac:dyDescent="0.2">
      <c r="A482" s="356">
        <f>IF('Форма 3.7'!$Y$154="",1,0)</f>
        <v>0</v>
      </c>
    </row>
    <row r="483" spans="1:1" x14ac:dyDescent="0.2">
      <c r="A483" s="356">
        <f>IF('Форма 3.7'!$Y$155="",1,0)</f>
        <v>0</v>
      </c>
    </row>
    <row r="484" spans="1:1" x14ac:dyDescent="0.2">
      <c r="A484" s="356">
        <f>IF('Форма 3.7'!$Y$11="",1,0)</f>
        <v>0</v>
      </c>
    </row>
    <row r="485" spans="1:1" x14ac:dyDescent="0.2">
      <c r="A485" s="356">
        <f>IF('Форма 3.7'!$Z$17="",1,0)</f>
        <v>0</v>
      </c>
    </row>
    <row r="486" spans="1:1" x14ac:dyDescent="0.2">
      <c r="A486" s="356">
        <f>IF('Форма 3.7'!$Z$18="",1,0)</f>
        <v>0</v>
      </c>
    </row>
    <row r="487" spans="1:1" x14ac:dyDescent="0.2">
      <c r="A487" s="356">
        <f>IF('Форма 3.7'!$Z$132="",1,0)</f>
        <v>0</v>
      </c>
    </row>
    <row r="488" spans="1:1" x14ac:dyDescent="0.2">
      <c r="A488" s="356">
        <f>IF('Форма 3.7'!$Z$133="",1,0)</f>
        <v>0</v>
      </c>
    </row>
    <row r="489" spans="1:1" x14ac:dyDescent="0.2">
      <c r="A489" s="356">
        <f>IF('Форма 3.7'!$Z$134="",1,0)</f>
        <v>0</v>
      </c>
    </row>
    <row r="490" spans="1:1" x14ac:dyDescent="0.2">
      <c r="A490" s="356">
        <f>IF('Форма 3.7'!$Z$135="",1,0)</f>
        <v>0</v>
      </c>
    </row>
    <row r="491" spans="1:1" x14ac:dyDescent="0.2">
      <c r="A491" s="356">
        <f>IF('Форма 3.7'!$Z$137="",1,0)</f>
        <v>0</v>
      </c>
    </row>
    <row r="492" spans="1:1" x14ac:dyDescent="0.2">
      <c r="A492" s="356">
        <f>IF('Форма 3.7'!$Z$138="",1,0)</f>
        <v>0</v>
      </c>
    </row>
    <row r="493" spans="1:1" x14ac:dyDescent="0.2">
      <c r="A493" s="356">
        <f>IF('Форма 3.7'!$Z$139="",1,0)</f>
        <v>0</v>
      </c>
    </row>
    <row r="494" spans="1:1" x14ac:dyDescent="0.2">
      <c r="A494" s="356">
        <f>IF('Форма 3.7'!$Z$140="",1,0)</f>
        <v>0</v>
      </c>
    </row>
    <row r="495" spans="1:1" x14ac:dyDescent="0.2">
      <c r="A495" s="356">
        <f>IF('Форма 3.7'!$Z$142="",1,0)</f>
        <v>0</v>
      </c>
    </row>
    <row r="496" spans="1:1" x14ac:dyDescent="0.2">
      <c r="A496" s="356">
        <f>IF('Форма 3.7'!$Z$143="",1,0)</f>
        <v>0</v>
      </c>
    </row>
    <row r="497" spans="1:1" x14ac:dyDescent="0.2">
      <c r="A497" s="356">
        <f>IF('Форма 3.7'!$Z$144="",1,0)</f>
        <v>0</v>
      </c>
    </row>
    <row r="498" spans="1:1" x14ac:dyDescent="0.2">
      <c r="A498" s="356">
        <f>IF('Форма 3.7'!$Z$145="",1,0)</f>
        <v>0</v>
      </c>
    </row>
    <row r="499" spans="1:1" x14ac:dyDescent="0.2">
      <c r="A499" s="356">
        <f>IF('Форма 3.7'!$Z$147="",1,0)</f>
        <v>0</v>
      </c>
    </row>
    <row r="500" spans="1:1" x14ac:dyDescent="0.2">
      <c r="A500" s="356">
        <f>IF('Форма 3.7'!$Z$148="",1,0)</f>
        <v>0</v>
      </c>
    </row>
    <row r="501" spans="1:1" x14ac:dyDescent="0.2">
      <c r="A501" s="356">
        <f>IF('Форма 3.7'!$Z$149="",1,0)</f>
        <v>0</v>
      </c>
    </row>
    <row r="502" spans="1:1" x14ac:dyDescent="0.2">
      <c r="A502" s="356">
        <f>IF('Форма 3.7'!$Z$150="",1,0)</f>
        <v>0</v>
      </c>
    </row>
    <row r="503" spans="1:1" x14ac:dyDescent="0.2">
      <c r="A503" s="356">
        <f>IF('Форма 3.7'!$Z$152="",1,0)</f>
        <v>0</v>
      </c>
    </row>
    <row r="504" spans="1:1" x14ac:dyDescent="0.2">
      <c r="A504" s="356">
        <f>IF('Форма 3.7'!$Z$153="",1,0)</f>
        <v>0</v>
      </c>
    </row>
    <row r="505" spans="1:1" x14ac:dyDescent="0.2">
      <c r="A505" s="356">
        <f>IF('Форма 3.7'!$Z$154="",1,0)</f>
        <v>0</v>
      </c>
    </row>
    <row r="506" spans="1:1" x14ac:dyDescent="0.2">
      <c r="A506" s="356">
        <f>IF('Форма 3.7'!$Z$155="",1,0)</f>
        <v>0</v>
      </c>
    </row>
    <row r="507" spans="1:1" x14ac:dyDescent="0.2">
      <c r="A507" s="356">
        <f>IF('Форма 3.7'!$Z$11="",1,0)</f>
        <v>0</v>
      </c>
    </row>
    <row r="508" spans="1:1" x14ac:dyDescent="0.2">
      <c r="A508" s="356">
        <f>IF('Форма 3.7'!$AA$17="",1,0)</f>
        <v>0</v>
      </c>
    </row>
    <row r="509" spans="1:1" x14ac:dyDescent="0.2">
      <c r="A509" s="356">
        <f>IF('Форма 3.7'!$AA$18="",1,0)</f>
        <v>0</v>
      </c>
    </row>
    <row r="510" spans="1:1" x14ac:dyDescent="0.2">
      <c r="A510" s="356">
        <f>IF('Форма 3.7'!$AA$132="",1,0)</f>
        <v>0</v>
      </c>
    </row>
    <row r="511" spans="1:1" x14ac:dyDescent="0.2">
      <c r="A511" s="356">
        <f>IF('Форма 3.7'!$AA$133="",1,0)</f>
        <v>0</v>
      </c>
    </row>
    <row r="512" spans="1:1" x14ac:dyDescent="0.2">
      <c r="A512" s="356">
        <f>IF('Форма 3.7'!$AA$134="",1,0)</f>
        <v>0</v>
      </c>
    </row>
    <row r="513" spans="1:1" x14ac:dyDescent="0.2">
      <c r="A513" s="356">
        <f>IF('Форма 3.7'!$AA$135="",1,0)</f>
        <v>0</v>
      </c>
    </row>
    <row r="514" spans="1:1" x14ac:dyDescent="0.2">
      <c r="A514" s="356">
        <f>IF('Форма 3.7'!$AA$137="",1,0)</f>
        <v>0</v>
      </c>
    </row>
    <row r="515" spans="1:1" x14ac:dyDescent="0.2">
      <c r="A515" s="356">
        <f>IF('Форма 3.7'!$AA$138="",1,0)</f>
        <v>0</v>
      </c>
    </row>
    <row r="516" spans="1:1" x14ac:dyDescent="0.2">
      <c r="A516" s="356">
        <f>IF('Форма 3.7'!$AA$139="",1,0)</f>
        <v>0</v>
      </c>
    </row>
    <row r="517" spans="1:1" x14ac:dyDescent="0.2">
      <c r="A517" s="356">
        <f>IF('Форма 3.7'!$AA$140="",1,0)</f>
        <v>0</v>
      </c>
    </row>
    <row r="518" spans="1:1" x14ac:dyDescent="0.2">
      <c r="A518" s="356">
        <f>IF('Форма 3.7'!$AA$142="",1,0)</f>
        <v>0</v>
      </c>
    </row>
    <row r="519" spans="1:1" x14ac:dyDescent="0.2">
      <c r="A519" s="356">
        <f>IF('Форма 3.7'!$AA$143="",1,0)</f>
        <v>0</v>
      </c>
    </row>
    <row r="520" spans="1:1" x14ac:dyDescent="0.2">
      <c r="A520" s="356">
        <f>IF('Форма 3.7'!$AA$144="",1,0)</f>
        <v>0</v>
      </c>
    </row>
    <row r="521" spans="1:1" x14ac:dyDescent="0.2">
      <c r="A521" s="356">
        <f>IF('Форма 3.7'!$AA$145="",1,0)</f>
        <v>0</v>
      </c>
    </row>
    <row r="522" spans="1:1" x14ac:dyDescent="0.2">
      <c r="A522" s="356">
        <f>IF('Форма 3.7'!$AA$147="",1,0)</f>
        <v>0</v>
      </c>
    </row>
    <row r="523" spans="1:1" x14ac:dyDescent="0.2">
      <c r="A523" s="356">
        <f>IF('Форма 3.7'!$AA$148="",1,0)</f>
        <v>0</v>
      </c>
    </row>
    <row r="524" spans="1:1" x14ac:dyDescent="0.2">
      <c r="A524" s="356">
        <f>IF('Форма 3.7'!$AA$149="",1,0)</f>
        <v>0</v>
      </c>
    </row>
    <row r="525" spans="1:1" x14ac:dyDescent="0.2">
      <c r="A525" s="356">
        <f>IF('Форма 3.7'!$AA$150="",1,0)</f>
        <v>0</v>
      </c>
    </row>
    <row r="526" spans="1:1" x14ac:dyDescent="0.2">
      <c r="A526" s="356">
        <f>IF('Форма 3.7'!$AA$152="",1,0)</f>
        <v>0</v>
      </c>
    </row>
    <row r="527" spans="1:1" x14ac:dyDescent="0.2">
      <c r="A527" s="356">
        <f>IF('Форма 3.7'!$AA$153="",1,0)</f>
        <v>0</v>
      </c>
    </row>
    <row r="528" spans="1:1" x14ac:dyDescent="0.2">
      <c r="A528" s="356">
        <f>IF('Форма 3.7'!$AA$154="",1,0)</f>
        <v>0</v>
      </c>
    </row>
    <row r="529" spans="1:1" x14ac:dyDescent="0.2">
      <c r="A529" s="356">
        <f>IF('Форма 3.7'!$AA$155="",1,0)</f>
        <v>0</v>
      </c>
    </row>
    <row r="530" spans="1:1" x14ac:dyDescent="0.2">
      <c r="A530" s="356">
        <f>IF('Форма 3.7'!$AA$11="",1,0)</f>
        <v>0</v>
      </c>
    </row>
    <row r="531" spans="1:1" x14ac:dyDescent="0.2">
      <c r="A531" s="356">
        <f>IF('Форма 3.7'!$AB$17="",1,0)</f>
        <v>0</v>
      </c>
    </row>
    <row r="532" spans="1:1" x14ac:dyDescent="0.2">
      <c r="A532" s="356">
        <f>IF('Форма 3.7'!$AB$18="",1,0)</f>
        <v>0</v>
      </c>
    </row>
    <row r="533" spans="1:1" x14ac:dyDescent="0.2">
      <c r="A533" s="356">
        <f>IF('Форма 3.7'!$AB$132="",1,0)</f>
        <v>0</v>
      </c>
    </row>
    <row r="534" spans="1:1" x14ac:dyDescent="0.2">
      <c r="A534" s="356">
        <f>IF('Форма 3.7'!$AB$133="",1,0)</f>
        <v>0</v>
      </c>
    </row>
    <row r="535" spans="1:1" x14ac:dyDescent="0.2">
      <c r="A535" s="356">
        <f>IF('Форма 3.7'!$AB$134="",1,0)</f>
        <v>0</v>
      </c>
    </row>
    <row r="536" spans="1:1" x14ac:dyDescent="0.2">
      <c r="A536" s="356">
        <f>IF('Форма 3.7'!$AB$135="",1,0)</f>
        <v>0</v>
      </c>
    </row>
    <row r="537" spans="1:1" x14ac:dyDescent="0.2">
      <c r="A537" s="356">
        <f>IF('Форма 3.7'!$AB$137="",1,0)</f>
        <v>0</v>
      </c>
    </row>
    <row r="538" spans="1:1" x14ac:dyDescent="0.2">
      <c r="A538" s="356">
        <f>IF('Форма 3.7'!$AB$138="",1,0)</f>
        <v>0</v>
      </c>
    </row>
    <row r="539" spans="1:1" x14ac:dyDescent="0.2">
      <c r="A539" s="356">
        <f>IF('Форма 3.7'!$AB$139="",1,0)</f>
        <v>0</v>
      </c>
    </row>
    <row r="540" spans="1:1" x14ac:dyDescent="0.2">
      <c r="A540" s="356">
        <f>IF('Форма 3.7'!$AB$140="",1,0)</f>
        <v>0</v>
      </c>
    </row>
    <row r="541" spans="1:1" x14ac:dyDescent="0.2">
      <c r="A541" s="356">
        <f>IF('Форма 3.7'!$AB$142="",1,0)</f>
        <v>0</v>
      </c>
    </row>
    <row r="542" spans="1:1" x14ac:dyDescent="0.2">
      <c r="A542" s="356">
        <f>IF('Форма 3.7'!$AB$143="",1,0)</f>
        <v>0</v>
      </c>
    </row>
    <row r="543" spans="1:1" x14ac:dyDescent="0.2">
      <c r="A543" s="356">
        <f>IF('Форма 3.7'!$AB$144="",1,0)</f>
        <v>0</v>
      </c>
    </row>
    <row r="544" spans="1:1" x14ac:dyDescent="0.2">
      <c r="A544" s="356">
        <f>IF('Форма 3.7'!$AB$145="",1,0)</f>
        <v>0</v>
      </c>
    </row>
    <row r="545" spans="1:1" x14ac:dyDescent="0.2">
      <c r="A545" s="356">
        <f>IF('Форма 3.7'!$AB$147="",1,0)</f>
        <v>0</v>
      </c>
    </row>
    <row r="546" spans="1:1" x14ac:dyDescent="0.2">
      <c r="A546" s="356">
        <f>IF('Форма 3.7'!$AB$148="",1,0)</f>
        <v>0</v>
      </c>
    </row>
    <row r="547" spans="1:1" x14ac:dyDescent="0.2">
      <c r="A547" s="356">
        <f>IF('Форма 3.7'!$AB$149="",1,0)</f>
        <v>0</v>
      </c>
    </row>
    <row r="548" spans="1:1" x14ac:dyDescent="0.2">
      <c r="A548" s="356">
        <f>IF('Форма 3.7'!$AB$150="",1,0)</f>
        <v>0</v>
      </c>
    </row>
    <row r="549" spans="1:1" x14ac:dyDescent="0.2">
      <c r="A549" s="356">
        <f>IF('Форма 3.7'!$AB$152="",1,0)</f>
        <v>0</v>
      </c>
    </row>
    <row r="550" spans="1:1" x14ac:dyDescent="0.2">
      <c r="A550" s="356">
        <f>IF('Форма 3.7'!$AB$153="",1,0)</f>
        <v>0</v>
      </c>
    </row>
    <row r="551" spans="1:1" x14ac:dyDescent="0.2">
      <c r="A551" s="356">
        <f>IF('Форма 3.7'!$AB$154="",1,0)</f>
        <v>0</v>
      </c>
    </row>
    <row r="552" spans="1:1" x14ac:dyDescent="0.2">
      <c r="A552" s="356">
        <f>IF('Форма 3.7'!$AB$155="",1,0)</f>
        <v>0</v>
      </c>
    </row>
    <row r="553" spans="1:1" x14ac:dyDescent="0.2">
      <c r="A553" s="356">
        <f>IF('Форма 3.7'!$AB$11="",1,0)</f>
        <v>0</v>
      </c>
    </row>
    <row r="554" spans="1:1" x14ac:dyDescent="0.2">
      <c r="A554" s="356">
        <f>IF('Форма 3.7'!$AC$17="",1,0)</f>
        <v>0</v>
      </c>
    </row>
    <row r="555" spans="1:1" x14ac:dyDescent="0.2">
      <c r="A555" s="356">
        <f>IF('Форма 3.7'!$AC$18="",1,0)</f>
        <v>0</v>
      </c>
    </row>
    <row r="556" spans="1:1" x14ac:dyDescent="0.2">
      <c r="A556" s="356">
        <f>IF('Форма 3.7'!$AC$132="",1,0)</f>
        <v>0</v>
      </c>
    </row>
    <row r="557" spans="1:1" x14ac:dyDescent="0.2">
      <c r="A557" s="356">
        <f>IF('Форма 3.7'!$AC$133="",1,0)</f>
        <v>0</v>
      </c>
    </row>
    <row r="558" spans="1:1" x14ac:dyDescent="0.2">
      <c r="A558" s="356">
        <f>IF('Форма 3.7'!$AC$134="",1,0)</f>
        <v>0</v>
      </c>
    </row>
    <row r="559" spans="1:1" x14ac:dyDescent="0.2">
      <c r="A559" s="356">
        <f>IF('Форма 3.7'!$AC$135="",1,0)</f>
        <v>0</v>
      </c>
    </row>
    <row r="560" spans="1:1" x14ac:dyDescent="0.2">
      <c r="A560" s="356">
        <f>IF('Форма 3.7'!$AC$137="",1,0)</f>
        <v>0</v>
      </c>
    </row>
    <row r="561" spans="1:1" x14ac:dyDescent="0.2">
      <c r="A561" s="356">
        <f>IF('Форма 3.7'!$AC$138="",1,0)</f>
        <v>0</v>
      </c>
    </row>
    <row r="562" spans="1:1" x14ac:dyDescent="0.2">
      <c r="A562" s="356">
        <f>IF('Форма 3.7'!$AC$139="",1,0)</f>
        <v>0</v>
      </c>
    </row>
    <row r="563" spans="1:1" x14ac:dyDescent="0.2">
      <c r="A563" s="356">
        <f>IF('Форма 3.7'!$AC$140="",1,0)</f>
        <v>0</v>
      </c>
    </row>
    <row r="564" spans="1:1" x14ac:dyDescent="0.2">
      <c r="A564" s="356">
        <f>IF('Форма 3.7'!$AC$142="",1,0)</f>
        <v>0</v>
      </c>
    </row>
    <row r="565" spans="1:1" x14ac:dyDescent="0.2">
      <c r="A565" s="356">
        <f>IF('Форма 3.7'!$AC$143="",1,0)</f>
        <v>0</v>
      </c>
    </row>
    <row r="566" spans="1:1" x14ac:dyDescent="0.2">
      <c r="A566" s="356">
        <f>IF('Форма 3.7'!$AC$144="",1,0)</f>
        <v>0</v>
      </c>
    </row>
    <row r="567" spans="1:1" x14ac:dyDescent="0.2">
      <c r="A567" s="356">
        <f>IF('Форма 3.7'!$AC$145="",1,0)</f>
        <v>0</v>
      </c>
    </row>
    <row r="568" spans="1:1" x14ac:dyDescent="0.2">
      <c r="A568" s="356">
        <f>IF('Форма 3.7'!$AC$147="",1,0)</f>
        <v>0</v>
      </c>
    </row>
    <row r="569" spans="1:1" x14ac:dyDescent="0.2">
      <c r="A569" s="356">
        <f>IF('Форма 3.7'!$AC$148="",1,0)</f>
        <v>0</v>
      </c>
    </row>
    <row r="570" spans="1:1" x14ac:dyDescent="0.2">
      <c r="A570" s="356">
        <f>IF('Форма 3.7'!$AC$149="",1,0)</f>
        <v>0</v>
      </c>
    </row>
    <row r="571" spans="1:1" x14ac:dyDescent="0.2">
      <c r="A571" s="356">
        <f>IF('Форма 3.7'!$AC$150="",1,0)</f>
        <v>0</v>
      </c>
    </row>
    <row r="572" spans="1:1" x14ac:dyDescent="0.2">
      <c r="A572" s="356">
        <f>IF('Форма 3.7'!$AC$152="",1,0)</f>
        <v>0</v>
      </c>
    </row>
    <row r="573" spans="1:1" x14ac:dyDescent="0.2">
      <c r="A573" s="356">
        <f>IF('Форма 3.7'!$AC$153="",1,0)</f>
        <v>0</v>
      </c>
    </row>
    <row r="574" spans="1:1" x14ac:dyDescent="0.2">
      <c r="A574" s="356">
        <f>IF('Форма 3.7'!$AC$154="",1,0)</f>
        <v>0</v>
      </c>
    </row>
    <row r="575" spans="1:1" x14ac:dyDescent="0.2">
      <c r="A575" s="356">
        <f>IF('Форма 3.7'!$AC$155="",1,0)</f>
        <v>0</v>
      </c>
    </row>
    <row r="576" spans="1:1" x14ac:dyDescent="0.2">
      <c r="A576" s="356">
        <f>IF('Форма 3.7'!$AC$11="",1,0)</f>
        <v>0</v>
      </c>
    </row>
    <row r="577" spans="1:1" x14ac:dyDescent="0.2">
      <c r="A577" s="356">
        <f>IF('Форма 3.7'!$AD$17="",1,0)</f>
        <v>0</v>
      </c>
    </row>
    <row r="578" spans="1:1" x14ac:dyDescent="0.2">
      <c r="A578" s="356">
        <f>IF('Форма 3.7'!$AD$18="",1,0)</f>
        <v>0</v>
      </c>
    </row>
    <row r="579" spans="1:1" x14ac:dyDescent="0.2">
      <c r="A579" s="356">
        <f>IF('Форма 3.7'!$AD$132="",1,0)</f>
        <v>0</v>
      </c>
    </row>
    <row r="580" spans="1:1" x14ac:dyDescent="0.2">
      <c r="A580" s="356">
        <f>IF('Форма 3.7'!$AD$133="",1,0)</f>
        <v>0</v>
      </c>
    </row>
    <row r="581" spans="1:1" x14ac:dyDescent="0.2">
      <c r="A581" s="356">
        <f>IF('Форма 3.7'!$AD$134="",1,0)</f>
        <v>0</v>
      </c>
    </row>
    <row r="582" spans="1:1" x14ac:dyDescent="0.2">
      <c r="A582" s="356">
        <f>IF('Форма 3.7'!$AD$135="",1,0)</f>
        <v>0</v>
      </c>
    </row>
    <row r="583" spans="1:1" x14ac:dyDescent="0.2">
      <c r="A583" s="356">
        <f>IF('Форма 3.7'!$AD$137="",1,0)</f>
        <v>0</v>
      </c>
    </row>
    <row r="584" spans="1:1" x14ac:dyDescent="0.2">
      <c r="A584" s="356">
        <f>IF('Форма 3.7'!$AD$138="",1,0)</f>
        <v>0</v>
      </c>
    </row>
    <row r="585" spans="1:1" x14ac:dyDescent="0.2">
      <c r="A585" s="356">
        <f>IF('Форма 3.7'!$AD$139="",1,0)</f>
        <v>0</v>
      </c>
    </row>
    <row r="586" spans="1:1" x14ac:dyDescent="0.2">
      <c r="A586" s="356">
        <f>IF('Форма 3.7'!$AD$140="",1,0)</f>
        <v>0</v>
      </c>
    </row>
    <row r="587" spans="1:1" x14ac:dyDescent="0.2">
      <c r="A587" s="356">
        <f>IF('Форма 3.7'!$AD$142="",1,0)</f>
        <v>0</v>
      </c>
    </row>
    <row r="588" spans="1:1" x14ac:dyDescent="0.2">
      <c r="A588" s="356">
        <f>IF('Форма 3.7'!$AD$143="",1,0)</f>
        <v>0</v>
      </c>
    </row>
    <row r="589" spans="1:1" x14ac:dyDescent="0.2">
      <c r="A589" s="356">
        <f>IF('Форма 3.7'!$AD$144="",1,0)</f>
        <v>0</v>
      </c>
    </row>
    <row r="590" spans="1:1" x14ac:dyDescent="0.2">
      <c r="A590" s="356">
        <f>IF('Форма 3.7'!$AD$145="",1,0)</f>
        <v>0</v>
      </c>
    </row>
    <row r="591" spans="1:1" x14ac:dyDescent="0.2">
      <c r="A591" s="356">
        <f>IF('Форма 3.7'!$AD$147="",1,0)</f>
        <v>0</v>
      </c>
    </row>
    <row r="592" spans="1:1" x14ac:dyDescent="0.2">
      <c r="A592" s="356">
        <f>IF('Форма 3.7'!$AD$148="",1,0)</f>
        <v>0</v>
      </c>
    </row>
    <row r="593" spans="1:1" x14ac:dyDescent="0.2">
      <c r="A593" s="356">
        <f>IF('Форма 3.7'!$AD$149="",1,0)</f>
        <v>0</v>
      </c>
    </row>
    <row r="594" spans="1:1" x14ac:dyDescent="0.2">
      <c r="A594" s="356">
        <f>IF('Форма 3.7'!$AD$150="",1,0)</f>
        <v>0</v>
      </c>
    </row>
    <row r="595" spans="1:1" x14ac:dyDescent="0.2">
      <c r="A595" s="356">
        <f>IF('Форма 3.7'!$AD$152="",1,0)</f>
        <v>0</v>
      </c>
    </row>
    <row r="596" spans="1:1" x14ac:dyDescent="0.2">
      <c r="A596" s="356">
        <f>IF('Форма 3.7'!$AD$153="",1,0)</f>
        <v>0</v>
      </c>
    </row>
    <row r="597" spans="1:1" x14ac:dyDescent="0.2">
      <c r="A597" s="356">
        <f>IF('Форма 3.7'!$AD$154="",1,0)</f>
        <v>0</v>
      </c>
    </row>
    <row r="598" spans="1:1" x14ac:dyDescent="0.2">
      <c r="A598" s="356">
        <f>IF('Форма 3.7'!$AD$155="",1,0)</f>
        <v>0</v>
      </c>
    </row>
    <row r="599" spans="1:1" x14ac:dyDescent="0.2">
      <c r="A599" s="356">
        <f>IF('Форма 3.7'!$AD$11="",1,0)</f>
        <v>0</v>
      </c>
    </row>
    <row r="600" spans="1:1" x14ac:dyDescent="0.2">
      <c r="A600" s="356">
        <f>IF('Форма 3.7'!$AE$17="",1,0)</f>
        <v>0</v>
      </c>
    </row>
    <row r="601" spans="1:1" x14ac:dyDescent="0.2">
      <c r="A601" s="356">
        <f>IF('Форма 3.7'!$AE$18="",1,0)</f>
        <v>0</v>
      </c>
    </row>
    <row r="602" spans="1:1" x14ac:dyDescent="0.2">
      <c r="A602" s="356">
        <f>IF('Форма 3.7'!$AE$132="",1,0)</f>
        <v>0</v>
      </c>
    </row>
    <row r="603" spans="1:1" x14ac:dyDescent="0.2">
      <c r="A603" s="356">
        <f>IF('Форма 3.7'!$AE$133="",1,0)</f>
        <v>0</v>
      </c>
    </row>
    <row r="604" spans="1:1" x14ac:dyDescent="0.2">
      <c r="A604" s="356">
        <f>IF('Форма 3.7'!$AE$134="",1,0)</f>
        <v>0</v>
      </c>
    </row>
    <row r="605" spans="1:1" x14ac:dyDescent="0.2">
      <c r="A605" s="356">
        <f>IF('Форма 3.7'!$AE$135="",1,0)</f>
        <v>0</v>
      </c>
    </row>
    <row r="606" spans="1:1" x14ac:dyDescent="0.2">
      <c r="A606" s="356">
        <f>IF('Форма 3.7'!$AE$137="",1,0)</f>
        <v>0</v>
      </c>
    </row>
    <row r="607" spans="1:1" x14ac:dyDescent="0.2">
      <c r="A607" s="356">
        <f>IF('Форма 3.7'!$AE$138="",1,0)</f>
        <v>0</v>
      </c>
    </row>
    <row r="608" spans="1:1" x14ac:dyDescent="0.2">
      <c r="A608" s="356">
        <f>IF('Форма 3.7'!$AE$139="",1,0)</f>
        <v>0</v>
      </c>
    </row>
    <row r="609" spans="1:1" x14ac:dyDescent="0.2">
      <c r="A609" s="356">
        <f>IF('Форма 3.7'!$AE$140="",1,0)</f>
        <v>0</v>
      </c>
    </row>
    <row r="610" spans="1:1" x14ac:dyDescent="0.2">
      <c r="A610" s="356">
        <f>IF('Форма 3.7'!$AE$142="",1,0)</f>
        <v>0</v>
      </c>
    </row>
    <row r="611" spans="1:1" x14ac:dyDescent="0.2">
      <c r="A611" s="356">
        <f>IF('Форма 3.7'!$AE$143="",1,0)</f>
        <v>0</v>
      </c>
    </row>
    <row r="612" spans="1:1" x14ac:dyDescent="0.2">
      <c r="A612" s="356">
        <f>IF('Форма 3.7'!$AE$144="",1,0)</f>
        <v>0</v>
      </c>
    </row>
    <row r="613" spans="1:1" x14ac:dyDescent="0.2">
      <c r="A613" s="356">
        <f>IF('Форма 3.7'!$AE$145="",1,0)</f>
        <v>0</v>
      </c>
    </row>
    <row r="614" spans="1:1" x14ac:dyDescent="0.2">
      <c r="A614" s="356">
        <f>IF('Форма 3.7'!$AE$147="",1,0)</f>
        <v>0</v>
      </c>
    </row>
    <row r="615" spans="1:1" x14ac:dyDescent="0.2">
      <c r="A615" s="356">
        <f>IF('Форма 3.7'!$AE$148="",1,0)</f>
        <v>0</v>
      </c>
    </row>
    <row r="616" spans="1:1" x14ac:dyDescent="0.2">
      <c r="A616" s="356">
        <f>IF('Форма 3.7'!$AE$149="",1,0)</f>
        <v>0</v>
      </c>
    </row>
    <row r="617" spans="1:1" x14ac:dyDescent="0.2">
      <c r="A617" s="356">
        <f>IF('Форма 3.7'!$AE$150="",1,0)</f>
        <v>0</v>
      </c>
    </row>
    <row r="618" spans="1:1" x14ac:dyDescent="0.2">
      <c r="A618" s="356">
        <f>IF('Форма 3.7'!$AE$152="",1,0)</f>
        <v>0</v>
      </c>
    </row>
    <row r="619" spans="1:1" x14ac:dyDescent="0.2">
      <c r="A619" s="356">
        <f>IF('Форма 3.7'!$AE$153="",1,0)</f>
        <v>0</v>
      </c>
    </row>
    <row r="620" spans="1:1" x14ac:dyDescent="0.2">
      <c r="A620" s="356">
        <f>IF('Форма 3.7'!$AE$154="",1,0)</f>
        <v>0</v>
      </c>
    </row>
    <row r="621" spans="1:1" x14ac:dyDescent="0.2">
      <c r="A621" s="356">
        <f>IF('Форма 3.7'!$AE$155="",1,0)</f>
        <v>0</v>
      </c>
    </row>
    <row r="622" spans="1:1" x14ac:dyDescent="0.2">
      <c r="A622" s="356">
        <f>IF('Форма 3.7'!$AE$11="",1,0)</f>
        <v>0</v>
      </c>
    </row>
    <row r="623" spans="1:1" x14ac:dyDescent="0.2">
      <c r="A623" s="356">
        <f>IF('Форма 3.7'!$AF$17="",1,0)</f>
        <v>0</v>
      </c>
    </row>
    <row r="624" spans="1:1" x14ac:dyDescent="0.2">
      <c r="A624" s="356">
        <f>IF('Форма 3.7'!$AF$18="",1,0)</f>
        <v>0</v>
      </c>
    </row>
    <row r="625" spans="1:1" x14ac:dyDescent="0.2">
      <c r="A625" s="356">
        <f>IF('Форма 3.7'!$AF$132="",1,0)</f>
        <v>0</v>
      </c>
    </row>
    <row r="626" spans="1:1" x14ac:dyDescent="0.2">
      <c r="A626" s="356">
        <f>IF('Форма 3.7'!$AF$133="",1,0)</f>
        <v>0</v>
      </c>
    </row>
    <row r="627" spans="1:1" x14ac:dyDescent="0.2">
      <c r="A627" s="356">
        <f>IF('Форма 3.7'!$AF$134="",1,0)</f>
        <v>0</v>
      </c>
    </row>
    <row r="628" spans="1:1" x14ac:dyDescent="0.2">
      <c r="A628" s="356">
        <f>IF('Форма 3.7'!$AF$135="",1,0)</f>
        <v>0</v>
      </c>
    </row>
    <row r="629" spans="1:1" x14ac:dyDescent="0.2">
      <c r="A629" s="356">
        <f>IF('Форма 3.7'!$AF$137="",1,0)</f>
        <v>0</v>
      </c>
    </row>
    <row r="630" spans="1:1" x14ac:dyDescent="0.2">
      <c r="A630" s="356">
        <f>IF('Форма 3.7'!$AF$138="",1,0)</f>
        <v>0</v>
      </c>
    </row>
    <row r="631" spans="1:1" x14ac:dyDescent="0.2">
      <c r="A631" s="356">
        <f>IF('Форма 3.7'!$AF$139="",1,0)</f>
        <v>0</v>
      </c>
    </row>
    <row r="632" spans="1:1" x14ac:dyDescent="0.2">
      <c r="A632" s="356">
        <f>IF('Форма 3.7'!$AF$140="",1,0)</f>
        <v>0</v>
      </c>
    </row>
    <row r="633" spans="1:1" x14ac:dyDescent="0.2">
      <c r="A633" s="356">
        <f>IF('Форма 3.7'!$AF$142="",1,0)</f>
        <v>0</v>
      </c>
    </row>
    <row r="634" spans="1:1" x14ac:dyDescent="0.2">
      <c r="A634" s="356">
        <f>IF('Форма 3.7'!$AF$143="",1,0)</f>
        <v>0</v>
      </c>
    </row>
    <row r="635" spans="1:1" x14ac:dyDescent="0.2">
      <c r="A635" s="356">
        <f>IF('Форма 3.7'!$AF$144="",1,0)</f>
        <v>0</v>
      </c>
    </row>
    <row r="636" spans="1:1" x14ac:dyDescent="0.2">
      <c r="A636" s="356">
        <f>IF('Форма 3.7'!$AF$145="",1,0)</f>
        <v>0</v>
      </c>
    </row>
    <row r="637" spans="1:1" x14ac:dyDescent="0.2">
      <c r="A637" s="356">
        <f>IF('Форма 3.7'!$AF$147="",1,0)</f>
        <v>0</v>
      </c>
    </row>
    <row r="638" spans="1:1" x14ac:dyDescent="0.2">
      <c r="A638" s="356">
        <f>IF('Форма 3.7'!$AF$148="",1,0)</f>
        <v>0</v>
      </c>
    </row>
    <row r="639" spans="1:1" x14ac:dyDescent="0.2">
      <c r="A639" s="356">
        <f>IF('Форма 3.7'!$AF$149="",1,0)</f>
        <v>0</v>
      </c>
    </row>
    <row r="640" spans="1:1" x14ac:dyDescent="0.2">
      <c r="A640" s="356">
        <f>IF('Форма 3.7'!$AF$150="",1,0)</f>
        <v>0</v>
      </c>
    </row>
    <row r="641" spans="1:1" x14ac:dyDescent="0.2">
      <c r="A641" s="356">
        <f>IF('Форма 3.7'!$AF$152="",1,0)</f>
        <v>0</v>
      </c>
    </row>
    <row r="642" spans="1:1" x14ac:dyDescent="0.2">
      <c r="A642" s="356">
        <f>IF('Форма 3.7'!$AF$153="",1,0)</f>
        <v>0</v>
      </c>
    </row>
    <row r="643" spans="1:1" x14ac:dyDescent="0.2">
      <c r="A643" s="356">
        <f>IF('Форма 3.7'!$AF$154="",1,0)</f>
        <v>0</v>
      </c>
    </row>
    <row r="644" spans="1:1" x14ac:dyDescent="0.2">
      <c r="A644" s="356">
        <f>IF('Форма 3.7'!$AF$155="",1,0)</f>
        <v>0</v>
      </c>
    </row>
    <row r="645" spans="1:1" x14ac:dyDescent="0.2">
      <c r="A645" s="356">
        <f>IF('Форма 3.7'!$AF$11="",1,0)</f>
        <v>0</v>
      </c>
    </row>
    <row r="646" spans="1:1" x14ac:dyDescent="0.2">
      <c r="A646" s="356">
        <f>IF('Форма 3.7'!$AG$17="",1,0)</f>
        <v>0</v>
      </c>
    </row>
    <row r="647" spans="1:1" x14ac:dyDescent="0.2">
      <c r="A647" s="356">
        <f>IF('Форма 3.7'!$AG$18="",1,0)</f>
        <v>0</v>
      </c>
    </row>
    <row r="648" spans="1:1" x14ac:dyDescent="0.2">
      <c r="A648" s="356">
        <f>IF('Форма 3.7'!$AG$132="",1,0)</f>
        <v>0</v>
      </c>
    </row>
    <row r="649" spans="1:1" x14ac:dyDescent="0.2">
      <c r="A649" s="356">
        <f>IF('Форма 3.7'!$AG$133="",1,0)</f>
        <v>0</v>
      </c>
    </row>
    <row r="650" spans="1:1" x14ac:dyDescent="0.2">
      <c r="A650" s="356">
        <f>IF('Форма 3.7'!$AG$134="",1,0)</f>
        <v>0</v>
      </c>
    </row>
    <row r="651" spans="1:1" x14ac:dyDescent="0.2">
      <c r="A651" s="356">
        <f>IF('Форма 3.7'!$AG$135="",1,0)</f>
        <v>0</v>
      </c>
    </row>
    <row r="652" spans="1:1" x14ac:dyDescent="0.2">
      <c r="A652" s="356">
        <f>IF('Форма 3.7'!$AG$137="",1,0)</f>
        <v>0</v>
      </c>
    </row>
    <row r="653" spans="1:1" x14ac:dyDescent="0.2">
      <c r="A653" s="356">
        <f>IF('Форма 3.7'!$AG$138="",1,0)</f>
        <v>0</v>
      </c>
    </row>
    <row r="654" spans="1:1" x14ac:dyDescent="0.2">
      <c r="A654" s="356">
        <f>IF('Форма 3.7'!$AG$139="",1,0)</f>
        <v>0</v>
      </c>
    </row>
    <row r="655" spans="1:1" x14ac:dyDescent="0.2">
      <c r="A655" s="356">
        <f>IF('Форма 3.7'!$AG$140="",1,0)</f>
        <v>0</v>
      </c>
    </row>
    <row r="656" spans="1:1" x14ac:dyDescent="0.2">
      <c r="A656" s="356">
        <f>IF('Форма 3.7'!$AG$142="",1,0)</f>
        <v>0</v>
      </c>
    </row>
    <row r="657" spans="1:1" x14ac:dyDescent="0.2">
      <c r="A657" s="356">
        <f>IF('Форма 3.7'!$AG$143="",1,0)</f>
        <v>0</v>
      </c>
    </row>
    <row r="658" spans="1:1" x14ac:dyDescent="0.2">
      <c r="A658" s="356">
        <f>IF('Форма 3.7'!$AG$144="",1,0)</f>
        <v>0</v>
      </c>
    </row>
    <row r="659" spans="1:1" x14ac:dyDescent="0.2">
      <c r="A659" s="356">
        <f>IF('Форма 3.7'!$AG$145="",1,0)</f>
        <v>0</v>
      </c>
    </row>
    <row r="660" spans="1:1" x14ac:dyDescent="0.2">
      <c r="A660" s="356">
        <f>IF('Форма 3.7'!$AG$147="",1,0)</f>
        <v>0</v>
      </c>
    </row>
    <row r="661" spans="1:1" x14ac:dyDescent="0.2">
      <c r="A661" s="356">
        <f>IF('Форма 3.7'!$AG$148="",1,0)</f>
        <v>0</v>
      </c>
    </row>
    <row r="662" spans="1:1" x14ac:dyDescent="0.2">
      <c r="A662" s="356">
        <f>IF('Форма 3.7'!$AG$149="",1,0)</f>
        <v>0</v>
      </c>
    </row>
    <row r="663" spans="1:1" x14ac:dyDescent="0.2">
      <c r="A663" s="356">
        <f>IF('Форма 3.7'!$AG$150="",1,0)</f>
        <v>0</v>
      </c>
    </row>
    <row r="664" spans="1:1" x14ac:dyDescent="0.2">
      <c r="A664" s="356">
        <f>IF('Форма 3.7'!$AG$152="",1,0)</f>
        <v>0</v>
      </c>
    </row>
    <row r="665" spans="1:1" x14ac:dyDescent="0.2">
      <c r="A665" s="356">
        <f>IF('Форма 3.7'!$AG$153="",1,0)</f>
        <v>0</v>
      </c>
    </row>
    <row r="666" spans="1:1" x14ac:dyDescent="0.2">
      <c r="A666" s="356">
        <f>IF('Форма 3.7'!$AG$154="",1,0)</f>
        <v>0</v>
      </c>
    </row>
    <row r="667" spans="1:1" x14ac:dyDescent="0.2">
      <c r="A667" s="356">
        <f>IF('Форма 3.7'!$AG$155="",1,0)</f>
        <v>0</v>
      </c>
    </row>
    <row r="668" spans="1:1" x14ac:dyDescent="0.2">
      <c r="A668" s="356">
        <f>IF('Форма 3.7'!$AG$11="",1,0)</f>
        <v>0</v>
      </c>
    </row>
    <row r="669" spans="1:1" x14ac:dyDescent="0.2">
      <c r="A669" s="356">
        <f>IF('Форма 3.7'!$AH$17="",1,0)</f>
        <v>0</v>
      </c>
    </row>
    <row r="670" spans="1:1" x14ac:dyDescent="0.2">
      <c r="A670" s="356">
        <f>IF('Форма 3.7'!$AH$18="",1,0)</f>
        <v>0</v>
      </c>
    </row>
    <row r="671" spans="1:1" x14ac:dyDescent="0.2">
      <c r="A671" s="356">
        <f>IF('Форма 3.7'!$AH$132="",1,0)</f>
        <v>0</v>
      </c>
    </row>
    <row r="672" spans="1:1" x14ac:dyDescent="0.2">
      <c r="A672" s="356">
        <f>IF('Форма 3.7'!$AH$133="",1,0)</f>
        <v>0</v>
      </c>
    </row>
    <row r="673" spans="1:1" x14ac:dyDescent="0.2">
      <c r="A673" s="356">
        <f>IF('Форма 3.7'!$AH$134="",1,0)</f>
        <v>0</v>
      </c>
    </row>
    <row r="674" spans="1:1" x14ac:dyDescent="0.2">
      <c r="A674" s="356">
        <f>IF('Форма 3.7'!$AH$135="",1,0)</f>
        <v>0</v>
      </c>
    </row>
    <row r="675" spans="1:1" x14ac:dyDescent="0.2">
      <c r="A675" s="356">
        <f>IF('Форма 3.7'!$AH$137="",1,0)</f>
        <v>0</v>
      </c>
    </row>
    <row r="676" spans="1:1" x14ac:dyDescent="0.2">
      <c r="A676" s="356">
        <f>IF('Форма 3.7'!$AH$138="",1,0)</f>
        <v>0</v>
      </c>
    </row>
    <row r="677" spans="1:1" x14ac:dyDescent="0.2">
      <c r="A677" s="356">
        <f>IF('Форма 3.7'!$AH$139="",1,0)</f>
        <v>0</v>
      </c>
    </row>
    <row r="678" spans="1:1" x14ac:dyDescent="0.2">
      <c r="A678" s="356">
        <f>IF('Форма 3.7'!$AH$140="",1,0)</f>
        <v>0</v>
      </c>
    </row>
    <row r="679" spans="1:1" x14ac:dyDescent="0.2">
      <c r="A679" s="356">
        <f>IF('Форма 3.7'!$AH$142="",1,0)</f>
        <v>0</v>
      </c>
    </row>
    <row r="680" spans="1:1" x14ac:dyDescent="0.2">
      <c r="A680" s="356">
        <f>IF('Форма 3.7'!$AH$143="",1,0)</f>
        <v>0</v>
      </c>
    </row>
    <row r="681" spans="1:1" x14ac:dyDescent="0.2">
      <c r="A681" s="356">
        <f>IF('Форма 3.7'!$AH$144="",1,0)</f>
        <v>0</v>
      </c>
    </row>
    <row r="682" spans="1:1" x14ac:dyDescent="0.2">
      <c r="A682" s="356">
        <f>IF('Форма 3.7'!$AH$145="",1,0)</f>
        <v>0</v>
      </c>
    </row>
    <row r="683" spans="1:1" x14ac:dyDescent="0.2">
      <c r="A683" s="356">
        <f>IF('Форма 3.7'!$AH$147="",1,0)</f>
        <v>0</v>
      </c>
    </row>
    <row r="684" spans="1:1" x14ac:dyDescent="0.2">
      <c r="A684" s="356">
        <f>IF('Форма 3.7'!$AH$148="",1,0)</f>
        <v>0</v>
      </c>
    </row>
    <row r="685" spans="1:1" x14ac:dyDescent="0.2">
      <c r="A685" s="356">
        <f>IF('Форма 3.7'!$AH$149="",1,0)</f>
        <v>0</v>
      </c>
    </row>
    <row r="686" spans="1:1" x14ac:dyDescent="0.2">
      <c r="A686" s="356">
        <f>IF('Форма 3.7'!$AH$150="",1,0)</f>
        <v>0</v>
      </c>
    </row>
    <row r="687" spans="1:1" x14ac:dyDescent="0.2">
      <c r="A687" s="356">
        <f>IF('Форма 3.7'!$AH$152="",1,0)</f>
        <v>0</v>
      </c>
    </row>
    <row r="688" spans="1:1" x14ac:dyDescent="0.2">
      <c r="A688" s="356">
        <f>IF('Форма 3.7'!$AH$153="",1,0)</f>
        <v>0</v>
      </c>
    </row>
    <row r="689" spans="1:1" x14ac:dyDescent="0.2">
      <c r="A689" s="356">
        <f>IF('Форма 3.7'!$AH$154="",1,0)</f>
        <v>0</v>
      </c>
    </row>
    <row r="690" spans="1:1" x14ac:dyDescent="0.2">
      <c r="A690" s="356">
        <f>IF('Форма 3.7'!$AH$155="",1,0)</f>
        <v>0</v>
      </c>
    </row>
    <row r="691" spans="1:1" x14ac:dyDescent="0.2">
      <c r="A691" s="356">
        <f>IF('Форма 3.7'!$AH$11="",1,0)</f>
        <v>0</v>
      </c>
    </row>
    <row r="692" spans="1:1" x14ac:dyDescent="0.2">
      <c r="A692" s="356">
        <f>IF('Форма 3.7'!$AI$17="",1,0)</f>
        <v>0</v>
      </c>
    </row>
    <row r="693" spans="1:1" x14ac:dyDescent="0.2">
      <c r="A693" s="356">
        <f>IF('Форма 3.7'!$AI$18="",1,0)</f>
        <v>0</v>
      </c>
    </row>
    <row r="694" spans="1:1" x14ac:dyDescent="0.2">
      <c r="A694" s="356">
        <f>IF('Форма 3.7'!$AI$132="",1,0)</f>
        <v>0</v>
      </c>
    </row>
    <row r="695" spans="1:1" x14ac:dyDescent="0.2">
      <c r="A695" s="356">
        <f>IF('Форма 3.7'!$AI$133="",1,0)</f>
        <v>0</v>
      </c>
    </row>
    <row r="696" spans="1:1" x14ac:dyDescent="0.2">
      <c r="A696" s="356">
        <f>IF('Форма 3.7'!$AI$134="",1,0)</f>
        <v>0</v>
      </c>
    </row>
    <row r="697" spans="1:1" x14ac:dyDescent="0.2">
      <c r="A697" s="356">
        <f>IF('Форма 3.7'!$AI$135="",1,0)</f>
        <v>0</v>
      </c>
    </row>
    <row r="698" spans="1:1" x14ac:dyDescent="0.2">
      <c r="A698" s="356">
        <f>IF('Форма 3.7'!$AI$137="",1,0)</f>
        <v>0</v>
      </c>
    </row>
    <row r="699" spans="1:1" x14ac:dyDescent="0.2">
      <c r="A699" s="356">
        <f>IF('Форма 3.7'!$AI$138="",1,0)</f>
        <v>0</v>
      </c>
    </row>
    <row r="700" spans="1:1" x14ac:dyDescent="0.2">
      <c r="A700" s="356">
        <f>IF('Форма 3.7'!$AI$139="",1,0)</f>
        <v>0</v>
      </c>
    </row>
    <row r="701" spans="1:1" x14ac:dyDescent="0.2">
      <c r="A701" s="356">
        <f>IF('Форма 3.7'!$AI$140="",1,0)</f>
        <v>0</v>
      </c>
    </row>
    <row r="702" spans="1:1" x14ac:dyDescent="0.2">
      <c r="A702" s="356">
        <f>IF('Форма 3.7'!$AI$142="",1,0)</f>
        <v>0</v>
      </c>
    </row>
    <row r="703" spans="1:1" x14ac:dyDescent="0.2">
      <c r="A703" s="356">
        <f>IF('Форма 3.7'!$AI$143="",1,0)</f>
        <v>0</v>
      </c>
    </row>
    <row r="704" spans="1:1" x14ac:dyDescent="0.2">
      <c r="A704" s="356">
        <f>IF('Форма 3.7'!$AI$144="",1,0)</f>
        <v>0</v>
      </c>
    </row>
    <row r="705" spans="1:1" x14ac:dyDescent="0.2">
      <c r="A705" s="356">
        <f>IF('Форма 3.7'!$AI$145="",1,0)</f>
        <v>0</v>
      </c>
    </row>
    <row r="706" spans="1:1" x14ac:dyDescent="0.2">
      <c r="A706" s="356">
        <f>IF('Форма 3.7'!$AI$147="",1,0)</f>
        <v>0</v>
      </c>
    </row>
    <row r="707" spans="1:1" x14ac:dyDescent="0.2">
      <c r="A707" s="356">
        <f>IF('Форма 3.7'!$AI$148="",1,0)</f>
        <v>0</v>
      </c>
    </row>
    <row r="708" spans="1:1" x14ac:dyDescent="0.2">
      <c r="A708" s="356">
        <f>IF('Форма 3.7'!$AI$149="",1,0)</f>
        <v>0</v>
      </c>
    </row>
    <row r="709" spans="1:1" x14ac:dyDescent="0.2">
      <c r="A709" s="356">
        <f>IF('Форма 3.7'!$AI$150="",1,0)</f>
        <v>0</v>
      </c>
    </row>
    <row r="710" spans="1:1" x14ac:dyDescent="0.2">
      <c r="A710" s="356">
        <f>IF('Форма 3.7'!$AI$152="",1,0)</f>
        <v>0</v>
      </c>
    </row>
    <row r="711" spans="1:1" x14ac:dyDescent="0.2">
      <c r="A711" s="356">
        <f>IF('Форма 3.7'!$AI$153="",1,0)</f>
        <v>0</v>
      </c>
    </row>
    <row r="712" spans="1:1" x14ac:dyDescent="0.2">
      <c r="A712" s="356">
        <f>IF('Форма 3.7'!$AI$154="",1,0)</f>
        <v>0</v>
      </c>
    </row>
    <row r="713" spans="1:1" x14ac:dyDescent="0.2">
      <c r="A713" s="356">
        <f>IF('Форма 3.7'!$AI$155="",1,0)</f>
        <v>0</v>
      </c>
    </row>
    <row r="714" spans="1:1" x14ac:dyDescent="0.2">
      <c r="A714" s="356">
        <f>IF('Форма 3.7'!$AI$11="",1,0)</f>
        <v>0</v>
      </c>
    </row>
    <row r="715" spans="1:1" x14ac:dyDescent="0.2">
      <c r="A715" s="356">
        <f>IF('Форма 3.7'!$AJ$17="",1,0)</f>
        <v>0</v>
      </c>
    </row>
    <row r="716" spans="1:1" x14ac:dyDescent="0.2">
      <c r="A716" s="356">
        <f>IF('Форма 3.7'!$AJ$18="",1,0)</f>
        <v>0</v>
      </c>
    </row>
    <row r="717" spans="1:1" x14ac:dyDescent="0.2">
      <c r="A717" s="356">
        <f>IF('Форма 3.7'!$AJ$132="",1,0)</f>
        <v>0</v>
      </c>
    </row>
    <row r="718" spans="1:1" x14ac:dyDescent="0.2">
      <c r="A718" s="356">
        <f>IF('Форма 3.7'!$AJ$133="",1,0)</f>
        <v>0</v>
      </c>
    </row>
    <row r="719" spans="1:1" x14ac:dyDescent="0.2">
      <c r="A719" s="356">
        <f>IF('Форма 3.7'!$AJ$134="",1,0)</f>
        <v>0</v>
      </c>
    </row>
    <row r="720" spans="1:1" x14ac:dyDescent="0.2">
      <c r="A720" s="356">
        <f>IF('Форма 3.7'!$AJ$135="",1,0)</f>
        <v>0</v>
      </c>
    </row>
    <row r="721" spans="1:1" x14ac:dyDescent="0.2">
      <c r="A721" s="356">
        <f>IF('Форма 3.7'!$AJ$137="",1,0)</f>
        <v>0</v>
      </c>
    </row>
    <row r="722" spans="1:1" x14ac:dyDescent="0.2">
      <c r="A722" s="356">
        <f>IF('Форма 3.7'!$AJ$138="",1,0)</f>
        <v>0</v>
      </c>
    </row>
    <row r="723" spans="1:1" x14ac:dyDescent="0.2">
      <c r="A723" s="356">
        <f>IF('Форма 3.7'!$AJ$139="",1,0)</f>
        <v>0</v>
      </c>
    </row>
    <row r="724" spans="1:1" x14ac:dyDescent="0.2">
      <c r="A724" s="356">
        <f>IF('Форма 3.7'!$AJ$140="",1,0)</f>
        <v>0</v>
      </c>
    </row>
    <row r="725" spans="1:1" x14ac:dyDescent="0.2">
      <c r="A725" s="356">
        <f>IF('Форма 3.7'!$AJ$142="",1,0)</f>
        <v>0</v>
      </c>
    </row>
    <row r="726" spans="1:1" x14ac:dyDescent="0.2">
      <c r="A726" s="356">
        <f>IF('Форма 3.7'!$AJ$143="",1,0)</f>
        <v>0</v>
      </c>
    </row>
    <row r="727" spans="1:1" x14ac:dyDescent="0.2">
      <c r="A727" s="356">
        <f>IF('Форма 3.7'!$AJ$144="",1,0)</f>
        <v>0</v>
      </c>
    </row>
    <row r="728" spans="1:1" x14ac:dyDescent="0.2">
      <c r="A728" s="356">
        <f>IF('Форма 3.7'!$AJ$145="",1,0)</f>
        <v>0</v>
      </c>
    </row>
    <row r="729" spans="1:1" x14ac:dyDescent="0.2">
      <c r="A729" s="356">
        <f>IF('Форма 3.7'!$AJ$147="",1,0)</f>
        <v>0</v>
      </c>
    </row>
    <row r="730" spans="1:1" x14ac:dyDescent="0.2">
      <c r="A730" s="356">
        <f>IF('Форма 3.7'!$AJ$148="",1,0)</f>
        <v>0</v>
      </c>
    </row>
    <row r="731" spans="1:1" x14ac:dyDescent="0.2">
      <c r="A731" s="356">
        <f>IF('Форма 3.7'!$AJ$149="",1,0)</f>
        <v>0</v>
      </c>
    </row>
    <row r="732" spans="1:1" x14ac:dyDescent="0.2">
      <c r="A732" s="356">
        <f>IF('Форма 3.7'!$AJ$150="",1,0)</f>
        <v>0</v>
      </c>
    </row>
    <row r="733" spans="1:1" x14ac:dyDescent="0.2">
      <c r="A733" s="356">
        <f>IF('Форма 3.7'!$AJ$152="",1,0)</f>
        <v>0</v>
      </c>
    </row>
    <row r="734" spans="1:1" x14ac:dyDescent="0.2">
      <c r="A734" s="356">
        <f>IF('Форма 3.7'!$AJ$153="",1,0)</f>
        <v>0</v>
      </c>
    </row>
    <row r="735" spans="1:1" x14ac:dyDescent="0.2">
      <c r="A735" s="356">
        <f>IF('Форма 3.7'!$AJ$154="",1,0)</f>
        <v>0</v>
      </c>
    </row>
    <row r="736" spans="1:1" x14ac:dyDescent="0.2">
      <c r="A736" s="356">
        <f>IF('Форма 3.7'!$AJ$155="",1,0)</f>
        <v>0</v>
      </c>
    </row>
    <row r="737" spans="1:1" x14ac:dyDescent="0.2">
      <c r="A737" s="356">
        <f>IF('Форма 3.7'!$AJ$11="",1,0)</f>
        <v>0</v>
      </c>
    </row>
    <row r="738" spans="1:1" x14ac:dyDescent="0.2">
      <c r="A738" s="356">
        <f>IF('Форма 3.7'!$AK$17="",1,0)</f>
        <v>0</v>
      </c>
    </row>
    <row r="739" spans="1:1" x14ac:dyDescent="0.2">
      <c r="A739" s="356">
        <f>IF('Форма 3.7'!$AK$18="",1,0)</f>
        <v>0</v>
      </c>
    </row>
    <row r="740" spans="1:1" x14ac:dyDescent="0.2">
      <c r="A740" s="356">
        <f>IF('Форма 3.7'!$AK$132="",1,0)</f>
        <v>0</v>
      </c>
    </row>
    <row r="741" spans="1:1" x14ac:dyDescent="0.2">
      <c r="A741" s="356">
        <f>IF('Форма 3.7'!$AK$133="",1,0)</f>
        <v>0</v>
      </c>
    </row>
    <row r="742" spans="1:1" x14ac:dyDescent="0.2">
      <c r="A742" s="356">
        <f>IF('Форма 3.7'!$AK$134="",1,0)</f>
        <v>0</v>
      </c>
    </row>
    <row r="743" spans="1:1" x14ac:dyDescent="0.2">
      <c r="A743" s="356">
        <f>IF('Форма 3.7'!$AK$135="",1,0)</f>
        <v>0</v>
      </c>
    </row>
    <row r="744" spans="1:1" x14ac:dyDescent="0.2">
      <c r="A744" s="356">
        <f>IF('Форма 3.7'!$AK$137="",1,0)</f>
        <v>0</v>
      </c>
    </row>
    <row r="745" spans="1:1" x14ac:dyDescent="0.2">
      <c r="A745" s="356">
        <f>IF('Форма 3.7'!$AK$138="",1,0)</f>
        <v>0</v>
      </c>
    </row>
    <row r="746" spans="1:1" x14ac:dyDescent="0.2">
      <c r="A746" s="356">
        <f>IF('Форма 3.7'!$AK$139="",1,0)</f>
        <v>0</v>
      </c>
    </row>
    <row r="747" spans="1:1" x14ac:dyDescent="0.2">
      <c r="A747" s="356">
        <f>IF('Форма 3.7'!$AK$140="",1,0)</f>
        <v>0</v>
      </c>
    </row>
    <row r="748" spans="1:1" x14ac:dyDescent="0.2">
      <c r="A748" s="356">
        <f>IF('Форма 3.7'!$AK$142="",1,0)</f>
        <v>0</v>
      </c>
    </row>
    <row r="749" spans="1:1" x14ac:dyDescent="0.2">
      <c r="A749" s="356">
        <f>IF('Форма 3.7'!$AK$143="",1,0)</f>
        <v>0</v>
      </c>
    </row>
    <row r="750" spans="1:1" x14ac:dyDescent="0.2">
      <c r="A750" s="356">
        <f>IF('Форма 3.7'!$AK$144="",1,0)</f>
        <v>0</v>
      </c>
    </row>
    <row r="751" spans="1:1" x14ac:dyDescent="0.2">
      <c r="A751" s="356">
        <f>IF('Форма 3.7'!$AK$145="",1,0)</f>
        <v>0</v>
      </c>
    </row>
    <row r="752" spans="1:1" x14ac:dyDescent="0.2">
      <c r="A752" s="356">
        <f>IF('Форма 3.7'!$AK$147="",1,0)</f>
        <v>0</v>
      </c>
    </row>
    <row r="753" spans="1:1" x14ac:dyDescent="0.2">
      <c r="A753" s="356">
        <f>IF('Форма 3.7'!$AK$148="",1,0)</f>
        <v>0</v>
      </c>
    </row>
    <row r="754" spans="1:1" x14ac:dyDescent="0.2">
      <c r="A754" s="356">
        <f>IF('Форма 3.7'!$AK$149="",1,0)</f>
        <v>0</v>
      </c>
    </row>
    <row r="755" spans="1:1" x14ac:dyDescent="0.2">
      <c r="A755" s="356">
        <f>IF('Форма 3.7'!$AK$150="",1,0)</f>
        <v>0</v>
      </c>
    </row>
    <row r="756" spans="1:1" x14ac:dyDescent="0.2">
      <c r="A756" s="356">
        <f>IF('Форма 3.7'!$AK$152="",1,0)</f>
        <v>0</v>
      </c>
    </row>
    <row r="757" spans="1:1" x14ac:dyDescent="0.2">
      <c r="A757" s="356">
        <f>IF('Форма 3.7'!$AK$153="",1,0)</f>
        <v>0</v>
      </c>
    </row>
    <row r="758" spans="1:1" x14ac:dyDescent="0.2">
      <c r="A758" s="356">
        <f>IF('Форма 3.7'!$AK$154="",1,0)</f>
        <v>0</v>
      </c>
    </row>
    <row r="759" spans="1:1" x14ac:dyDescent="0.2">
      <c r="A759" s="356">
        <f>IF('Форма 3.7'!$AK$155="",1,0)</f>
        <v>0</v>
      </c>
    </row>
    <row r="760" spans="1:1" x14ac:dyDescent="0.2">
      <c r="A760" s="356">
        <f>IF('Форма 3.7'!$AK$11="",1,0)</f>
        <v>0</v>
      </c>
    </row>
    <row r="761" spans="1:1" x14ac:dyDescent="0.2">
      <c r="A761" s="356">
        <f>IF('Форма 3.7'!$AL$17="",1,0)</f>
        <v>0</v>
      </c>
    </row>
    <row r="762" spans="1:1" x14ac:dyDescent="0.2">
      <c r="A762" s="356">
        <f>IF('Форма 3.7'!$AL$18="",1,0)</f>
        <v>0</v>
      </c>
    </row>
    <row r="763" spans="1:1" x14ac:dyDescent="0.2">
      <c r="A763" s="356">
        <f>IF('Форма 3.7'!$AL$132="",1,0)</f>
        <v>0</v>
      </c>
    </row>
    <row r="764" spans="1:1" x14ac:dyDescent="0.2">
      <c r="A764" s="356">
        <f>IF('Форма 3.7'!$AL$133="",1,0)</f>
        <v>0</v>
      </c>
    </row>
    <row r="765" spans="1:1" x14ac:dyDescent="0.2">
      <c r="A765" s="356">
        <f>IF('Форма 3.7'!$AL$134="",1,0)</f>
        <v>0</v>
      </c>
    </row>
    <row r="766" spans="1:1" x14ac:dyDescent="0.2">
      <c r="A766" s="356">
        <f>IF('Форма 3.7'!$AL$135="",1,0)</f>
        <v>0</v>
      </c>
    </row>
    <row r="767" spans="1:1" x14ac:dyDescent="0.2">
      <c r="A767" s="356">
        <f>IF('Форма 3.7'!$AL$137="",1,0)</f>
        <v>0</v>
      </c>
    </row>
    <row r="768" spans="1:1" x14ac:dyDescent="0.2">
      <c r="A768" s="356">
        <f>IF('Форма 3.7'!$AL$138="",1,0)</f>
        <v>0</v>
      </c>
    </row>
    <row r="769" spans="1:1" x14ac:dyDescent="0.2">
      <c r="A769" s="356">
        <f>IF('Форма 3.7'!$AL$139="",1,0)</f>
        <v>0</v>
      </c>
    </row>
    <row r="770" spans="1:1" x14ac:dyDescent="0.2">
      <c r="A770" s="356">
        <f>IF('Форма 3.7'!$AL$140="",1,0)</f>
        <v>0</v>
      </c>
    </row>
    <row r="771" spans="1:1" x14ac:dyDescent="0.2">
      <c r="A771" s="356">
        <f>IF('Форма 3.7'!$AL$142="",1,0)</f>
        <v>0</v>
      </c>
    </row>
    <row r="772" spans="1:1" x14ac:dyDescent="0.2">
      <c r="A772" s="356">
        <f>IF('Форма 3.7'!$AL$143="",1,0)</f>
        <v>0</v>
      </c>
    </row>
    <row r="773" spans="1:1" x14ac:dyDescent="0.2">
      <c r="A773" s="356">
        <f>IF('Форма 3.7'!$AL$144="",1,0)</f>
        <v>0</v>
      </c>
    </row>
    <row r="774" spans="1:1" x14ac:dyDescent="0.2">
      <c r="A774" s="356">
        <f>IF('Форма 3.7'!$AL$145="",1,0)</f>
        <v>0</v>
      </c>
    </row>
    <row r="775" spans="1:1" x14ac:dyDescent="0.2">
      <c r="A775" s="356">
        <f>IF('Форма 3.7'!$AL$147="",1,0)</f>
        <v>0</v>
      </c>
    </row>
    <row r="776" spans="1:1" x14ac:dyDescent="0.2">
      <c r="A776" s="356">
        <f>IF('Форма 3.7'!$AL$148="",1,0)</f>
        <v>0</v>
      </c>
    </row>
    <row r="777" spans="1:1" x14ac:dyDescent="0.2">
      <c r="A777" s="356">
        <f>IF('Форма 3.7'!$AL$149="",1,0)</f>
        <v>0</v>
      </c>
    </row>
    <row r="778" spans="1:1" x14ac:dyDescent="0.2">
      <c r="A778" s="356">
        <f>IF('Форма 3.7'!$AL$150="",1,0)</f>
        <v>0</v>
      </c>
    </row>
    <row r="779" spans="1:1" x14ac:dyDescent="0.2">
      <c r="A779" s="356">
        <f>IF('Форма 3.7'!$AL$152="",1,0)</f>
        <v>0</v>
      </c>
    </row>
    <row r="780" spans="1:1" x14ac:dyDescent="0.2">
      <c r="A780" s="356">
        <f>IF('Форма 3.7'!$AL$153="",1,0)</f>
        <v>0</v>
      </c>
    </row>
    <row r="781" spans="1:1" x14ac:dyDescent="0.2">
      <c r="A781" s="356">
        <f>IF('Форма 3.7'!$AL$154="",1,0)</f>
        <v>0</v>
      </c>
    </row>
    <row r="782" spans="1:1" x14ac:dyDescent="0.2">
      <c r="A782" s="356">
        <f>IF('Форма 3.7'!$AL$155="",1,0)</f>
        <v>0</v>
      </c>
    </row>
    <row r="783" spans="1:1" x14ac:dyDescent="0.2">
      <c r="A783" s="356">
        <f>IF('Форма 3.7'!$AL$11="",1,0)</f>
        <v>0</v>
      </c>
    </row>
    <row r="784" spans="1:1" x14ac:dyDescent="0.2">
      <c r="A784" s="356">
        <f>IF('Форма 3.7'!$AM$17="",1,0)</f>
        <v>0</v>
      </c>
    </row>
    <row r="785" spans="1:1" x14ac:dyDescent="0.2">
      <c r="A785" s="356">
        <f>IF('Форма 3.7'!$AM$18="",1,0)</f>
        <v>0</v>
      </c>
    </row>
    <row r="786" spans="1:1" x14ac:dyDescent="0.2">
      <c r="A786" s="356">
        <f>IF('Форма 3.7'!$AM$132="",1,0)</f>
        <v>0</v>
      </c>
    </row>
    <row r="787" spans="1:1" x14ac:dyDescent="0.2">
      <c r="A787" s="356">
        <f>IF('Форма 3.7'!$AM$133="",1,0)</f>
        <v>0</v>
      </c>
    </row>
    <row r="788" spans="1:1" x14ac:dyDescent="0.2">
      <c r="A788" s="356">
        <f>IF('Форма 3.7'!$AM$134="",1,0)</f>
        <v>0</v>
      </c>
    </row>
    <row r="789" spans="1:1" x14ac:dyDescent="0.2">
      <c r="A789" s="356">
        <f>IF('Форма 3.7'!$AM$135="",1,0)</f>
        <v>0</v>
      </c>
    </row>
    <row r="790" spans="1:1" x14ac:dyDescent="0.2">
      <c r="A790" s="356">
        <f>IF('Форма 3.7'!$AM$137="",1,0)</f>
        <v>0</v>
      </c>
    </row>
    <row r="791" spans="1:1" x14ac:dyDescent="0.2">
      <c r="A791" s="356">
        <f>IF('Форма 3.7'!$AM$138="",1,0)</f>
        <v>0</v>
      </c>
    </row>
    <row r="792" spans="1:1" x14ac:dyDescent="0.2">
      <c r="A792" s="356">
        <f>IF('Форма 3.7'!$AM$139="",1,0)</f>
        <v>0</v>
      </c>
    </row>
    <row r="793" spans="1:1" x14ac:dyDescent="0.2">
      <c r="A793" s="356">
        <f>IF('Форма 3.7'!$AM$140="",1,0)</f>
        <v>0</v>
      </c>
    </row>
    <row r="794" spans="1:1" x14ac:dyDescent="0.2">
      <c r="A794" s="356">
        <f>IF('Форма 3.7'!$AM$142="",1,0)</f>
        <v>0</v>
      </c>
    </row>
    <row r="795" spans="1:1" x14ac:dyDescent="0.2">
      <c r="A795" s="356">
        <f>IF('Форма 3.7'!$AM$143="",1,0)</f>
        <v>0</v>
      </c>
    </row>
    <row r="796" spans="1:1" x14ac:dyDescent="0.2">
      <c r="A796" s="356">
        <f>IF('Форма 3.7'!$AM$144="",1,0)</f>
        <v>0</v>
      </c>
    </row>
    <row r="797" spans="1:1" x14ac:dyDescent="0.2">
      <c r="A797" s="356">
        <f>IF('Форма 3.7'!$AM$145="",1,0)</f>
        <v>0</v>
      </c>
    </row>
    <row r="798" spans="1:1" x14ac:dyDescent="0.2">
      <c r="A798" s="356">
        <f>IF('Форма 3.7'!$AM$147="",1,0)</f>
        <v>0</v>
      </c>
    </row>
    <row r="799" spans="1:1" x14ac:dyDescent="0.2">
      <c r="A799" s="356">
        <f>IF('Форма 3.7'!$AM$148="",1,0)</f>
        <v>0</v>
      </c>
    </row>
    <row r="800" spans="1:1" x14ac:dyDescent="0.2">
      <c r="A800" s="356">
        <f>IF('Форма 3.7'!$AM$149="",1,0)</f>
        <v>0</v>
      </c>
    </row>
    <row r="801" spans="1:1" x14ac:dyDescent="0.2">
      <c r="A801" s="356">
        <f>IF('Форма 3.7'!$AM$150="",1,0)</f>
        <v>0</v>
      </c>
    </row>
    <row r="802" spans="1:1" x14ac:dyDescent="0.2">
      <c r="A802" s="356">
        <f>IF('Форма 3.7'!$AM$152="",1,0)</f>
        <v>0</v>
      </c>
    </row>
    <row r="803" spans="1:1" x14ac:dyDescent="0.2">
      <c r="A803" s="356">
        <f>IF('Форма 3.7'!$AM$153="",1,0)</f>
        <v>0</v>
      </c>
    </row>
    <row r="804" spans="1:1" x14ac:dyDescent="0.2">
      <c r="A804" s="356">
        <f>IF('Форма 3.7'!$AM$154="",1,0)</f>
        <v>0</v>
      </c>
    </row>
    <row r="805" spans="1:1" x14ac:dyDescent="0.2">
      <c r="A805" s="356">
        <f>IF('Форма 3.7'!$AM$155="",1,0)</f>
        <v>0</v>
      </c>
    </row>
    <row r="806" spans="1:1" x14ac:dyDescent="0.2">
      <c r="A806" s="356">
        <f>IF('Форма 3.7'!$AM$11="",1,0)</f>
        <v>0</v>
      </c>
    </row>
    <row r="807" spans="1:1" x14ac:dyDescent="0.2">
      <c r="A807" s="356">
        <f>IF('Форма 3.7'!$AN$17="",1,0)</f>
        <v>0</v>
      </c>
    </row>
    <row r="808" spans="1:1" x14ac:dyDescent="0.2">
      <c r="A808" s="356">
        <f>IF('Форма 3.7'!$AN$18="",1,0)</f>
        <v>0</v>
      </c>
    </row>
    <row r="809" spans="1:1" x14ac:dyDescent="0.2">
      <c r="A809" s="356">
        <f>IF('Форма 3.7'!$AN$132="",1,0)</f>
        <v>0</v>
      </c>
    </row>
    <row r="810" spans="1:1" x14ac:dyDescent="0.2">
      <c r="A810" s="356">
        <f>IF('Форма 3.7'!$AN$133="",1,0)</f>
        <v>0</v>
      </c>
    </row>
    <row r="811" spans="1:1" x14ac:dyDescent="0.2">
      <c r="A811" s="356">
        <f>IF('Форма 3.7'!$AN$134="",1,0)</f>
        <v>0</v>
      </c>
    </row>
    <row r="812" spans="1:1" x14ac:dyDescent="0.2">
      <c r="A812" s="356">
        <f>IF('Форма 3.7'!$AN$135="",1,0)</f>
        <v>0</v>
      </c>
    </row>
    <row r="813" spans="1:1" x14ac:dyDescent="0.2">
      <c r="A813" s="356">
        <f>IF('Форма 3.7'!$AN$137="",1,0)</f>
        <v>0</v>
      </c>
    </row>
    <row r="814" spans="1:1" x14ac:dyDescent="0.2">
      <c r="A814" s="356">
        <f>IF('Форма 3.7'!$AN$138="",1,0)</f>
        <v>0</v>
      </c>
    </row>
    <row r="815" spans="1:1" x14ac:dyDescent="0.2">
      <c r="A815" s="356">
        <f>IF('Форма 3.7'!$AN$139="",1,0)</f>
        <v>0</v>
      </c>
    </row>
    <row r="816" spans="1:1" x14ac:dyDescent="0.2">
      <c r="A816" s="356">
        <f>IF('Форма 3.7'!$AN$140="",1,0)</f>
        <v>0</v>
      </c>
    </row>
    <row r="817" spans="1:1" x14ac:dyDescent="0.2">
      <c r="A817" s="356">
        <f>IF('Форма 3.7'!$AN$142="",1,0)</f>
        <v>0</v>
      </c>
    </row>
    <row r="818" spans="1:1" x14ac:dyDescent="0.2">
      <c r="A818" s="356">
        <f>IF('Форма 3.7'!$AN$143="",1,0)</f>
        <v>0</v>
      </c>
    </row>
    <row r="819" spans="1:1" x14ac:dyDescent="0.2">
      <c r="A819" s="356">
        <f>IF('Форма 3.7'!$AN$144="",1,0)</f>
        <v>0</v>
      </c>
    </row>
    <row r="820" spans="1:1" x14ac:dyDescent="0.2">
      <c r="A820" s="356">
        <f>IF('Форма 3.7'!$AN$145="",1,0)</f>
        <v>0</v>
      </c>
    </row>
    <row r="821" spans="1:1" x14ac:dyDescent="0.2">
      <c r="A821" s="356">
        <f>IF('Форма 3.7'!$AN$147="",1,0)</f>
        <v>0</v>
      </c>
    </row>
    <row r="822" spans="1:1" x14ac:dyDescent="0.2">
      <c r="A822" s="356">
        <f>IF('Форма 3.7'!$AN$148="",1,0)</f>
        <v>0</v>
      </c>
    </row>
    <row r="823" spans="1:1" x14ac:dyDescent="0.2">
      <c r="A823" s="356">
        <f>IF('Форма 3.7'!$AN$149="",1,0)</f>
        <v>0</v>
      </c>
    </row>
    <row r="824" spans="1:1" x14ac:dyDescent="0.2">
      <c r="A824" s="356">
        <f>IF('Форма 3.7'!$AN$150="",1,0)</f>
        <v>0</v>
      </c>
    </row>
    <row r="825" spans="1:1" x14ac:dyDescent="0.2">
      <c r="A825" s="356">
        <f>IF('Форма 3.7'!$AN$152="",1,0)</f>
        <v>0</v>
      </c>
    </row>
    <row r="826" spans="1:1" x14ac:dyDescent="0.2">
      <c r="A826" s="356">
        <f>IF('Форма 3.7'!$AN$153="",1,0)</f>
        <v>0</v>
      </c>
    </row>
    <row r="827" spans="1:1" x14ac:dyDescent="0.2">
      <c r="A827" s="356">
        <f>IF('Форма 3.7'!$AN$154="",1,0)</f>
        <v>0</v>
      </c>
    </row>
    <row r="828" spans="1:1" x14ac:dyDescent="0.2">
      <c r="A828" s="356">
        <f>IF('Форма 3.7'!$AN$155="",1,0)</f>
        <v>0</v>
      </c>
    </row>
    <row r="829" spans="1:1" x14ac:dyDescent="0.2">
      <c r="A829" s="356">
        <f>IF('Форма 3.7'!$AN$11="",1,0)</f>
        <v>0</v>
      </c>
    </row>
    <row r="830" spans="1:1" x14ac:dyDescent="0.2">
      <c r="A830" s="356">
        <f>IF('Форма 3.7'!$AO$17="",1,0)</f>
        <v>0</v>
      </c>
    </row>
    <row r="831" spans="1:1" x14ac:dyDescent="0.2">
      <c r="A831" s="356">
        <f>IF('Форма 3.7'!$AO$18="",1,0)</f>
        <v>0</v>
      </c>
    </row>
    <row r="832" spans="1:1" x14ac:dyDescent="0.2">
      <c r="A832" s="356">
        <f>IF('Форма 3.7'!$AO$132="",1,0)</f>
        <v>0</v>
      </c>
    </row>
    <row r="833" spans="1:1" x14ac:dyDescent="0.2">
      <c r="A833" s="356">
        <f>IF('Форма 3.7'!$AO$133="",1,0)</f>
        <v>0</v>
      </c>
    </row>
    <row r="834" spans="1:1" x14ac:dyDescent="0.2">
      <c r="A834" s="356">
        <f>IF('Форма 3.7'!$AO$134="",1,0)</f>
        <v>0</v>
      </c>
    </row>
    <row r="835" spans="1:1" x14ac:dyDescent="0.2">
      <c r="A835" s="356">
        <f>IF('Форма 3.7'!$AO$135="",1,0)</f>
        <v>0</v>
      </c>
    </row>
    <row r="836" spans="1:1" x14ac:dyDescent="0.2">
      <c r="A836" s="356">
        <f>IF('Форма 3.7'!$AO$137="",1,0)</f>
        <v>0</v>
      </c>
    </row>
    <row r="837" spans="1:1" x14ac:dyDescent="0.2">
      <c r="A837" s="356">
        <f>IF('Форма 3.7'!$AO$138="",1,0)</f>
        <v>0</v>
      </c>
    </row>
    <row r="838" spans="1:1" x14ac:dyDescent="0.2">
      <c r="A838" s="356">
        <f>IF('Форма 3.7'!$AO$139="",1,0)</f>
        <v>0</v>
      </c>
    </row>
    <row r="839" spans="1:1" x14ac:dyDescent="0.2">
      <c r="A839" s="356">
        <f>IF('Форма 3.7'!$AO$140="",1,0)</f>
        <v>0</v>
      </c>
    </row>
    <row r="840" spans="1:1" x14ac:dyDescent="0.2">
      <c r="A840" s="356">
        <f>IF('Форма 3.7'!$AO$142="",1,0)</f>
        <v>0</v>
      </c>
    </row>
    <row r="841" spans="1:1" x14ac:dyDescent="0.2">
      <c r="A841" s="356">
        <f>IF('Форма 3.7'!$AO$143="",1,0)</f>
        <v>0</v>
      </c>
    </row>
    <row r="842" spans="1:1" x14ac:dyDescent="0.2">
      <c r="A842" s="356">
        <f>IF('Форма 3.7'!$AO$144="",1,0)</f>
        <v>0</v>
      </c>
    </row>
    <row r="843" spans="1:1" x14ac:dyDescent="0.2">
      <c r="A843" s="356">
        <f>IF('Форма 3.7'!$AO$145="",1,0)</f>
        <v>0</v>
      </c>
    </row>
    <row r="844" spans="1:1" x14ac:dyDescent="0.2">
      <c r="A844" s="356">
        <f>IF('Форма 3.7'!$AO$147="",1,0)</f>
        <v>0</v>
      </c>
    </row>
    <row r="845" spans="1:1" x14ac:dyDescent="0.2">
      <c r="A845" s="356">
        <f>IF('Форма 3.7'!$AO$148="",1,0)</f>
        <v>0</v>
      </c>
    </row>
    <row r="846" spans="1:1" x14ac:dyDescent="0.2">
      <c r="A846" s="356">
        <f>IF('Форма 3.7'!$AO$149="",1,0)</f>
        <v>0</v>
      </c>
    </row>
    <row r="847" spans="1:1" x14ac:dyDescent="0.2">
      <c r="A847" s="356">
        <f>IF('Форма 3.7'!$AO$150="",1,0)</f>
        <v>0</v>
      </c>
    </row>
    <row r="848" spans="1:1" x14ac:dyDescent="0.2">
      <c r="A848" s="356">
        <f>IF('Форма 3.7'!$AO$152="",1,0)</f>
        <v>0</v>
      </c>
    </row>
    <row r="849" spans="1:1" x14ac:dyDescent="0.2">
      <c r="A849" s="356">
        <f>IF('Форма 3.7'!$AO$153="",1,0)</f>
        <v>0</v>
      </c>
    </row>
    <row r="850" spans="1:1" x14ac:dyDescent="0.2">
      <c r="A850" s="356">
        <f>IF('Форма 3.7'!$AO$154="",1,0)</f>
        <v>0</v>
      </c>
    </row>
    <row r="851" spans="1:1" x14ac:dyDescent="0.2">
      <c r="A851" s="356">
        <f>IF('Форма 3.7'!$AO$155="",1,0)</f>
        <v>0</v>
      </c>
    </row>
    <row r="852" spans="1:1" x14ac:dyDescent="0.2">
      <c r="A852" s="356">
        <f>IF('Форма 3.7'!$AO$11="",1,0)</f>
        <v>0</v>
      </c>
    </row>
    <row r="853" spans="1:1" x14ac:dyDescent="0.2">
      <c r="A853" s="356">
        <f>IF('Форма 3.7'!$AP$18="",1,0)</f>
        <v>0</v>
      </c>
    </row>
    <row r="854" spans="1:1" x14ac:dyDescent="0.2">
      <c r="A854" s="356">
        <f>IF('Форма 3.7'!$AP$132="",1,0)</f>
        <v>0</v>
      </c>
    </row>
    <row r="855" spans="1:1" x14ac:dyDescent="0.2">
      <c r="A855" s="356">
        <f>IF('Форма 3.7'!$AP$133="",1,0)</f>
        <v>0</v>
      </c>
    </row>
    <row r="856" spans="1:1" x14ac:dyDescent="0.2">
      <c r="A856" s="356">
        <f>IF('Форма 3.7'!$AP$134="",1,0)</f>
        <v>0</v>
      </c>
    </row>
    <row r="857" spans="1:1" x14ac:dyDescent="0.2">
      <c r="A857" s="356">
        <f>IF('Форма 3.7'!$AP$135="",1,0)</f>
        <v>0</v>
      </c>
    </row>
    <row r="858" spans="1:1" x14ac:dyDescent="0.2">
      <c r="A858" s="356">
        <f>IF('Форма 3.7'!$AP$137="",1,0)</f>
        <v>0</v>
      </c>
    </row>
    <row r="859" spans="1:1" x14ac:dyDescent="0.2">
      <c r="A859" s="356">
        <f>IF('Форма 3.7'!$AP$138="",1,0)</f>
        <v>0</v>
      </c>
    </row>
    <row r="860" spans="1:1" x14ac:dyDescent="0.2">
      <c r="A860" s="356">
        <f>IF('Форма 3.7'!$AP$139="",1,0)</f>
        <v>0</v>
      </c>
    </row>
    <row r="861" spans="1:1" x14ac:dyDescent="0.2">
      <c r="A861" s="356">
        <f>IF('Форма 3.7'!$AP$140="",1,0)</f>
        <v>0</v>
      </c>
    </row>
    <row r="862" spans="1:1" x14ac:dyDescent="0.2">
      <c r="A862" s="356">
        <f>IF('Форма 3.7'!$AP$142="",1,0)</f>
        <v>0</v>
      </c>
    </row>
    <row r="863" spans="1:1" x14ac:dyDescent="0.2">
      <c r="A863" s="356">
        <f>IF('Форма 3.7'!$AP$143="",1,0)</f>
        <v>0</v>
      </c>
    </row>
    <row r="864" spans="1:1" x14ac:dyDescent="0.2">
      <c r="A864" s="356">
        <f>IF('Форма 3.7'!$AP$144="",1,0)</f>
        <v>0</v>
      </c>
    </row>
    <row r="865" spans="1:1" x14ac:dyDescent="0.2">
      <c r="A865" s="356">
        <f>IF('Форма 3.7'!$AP$145="",1,0)</f>
        <v>0</v>
      </c>
    </row>
    <row r="866" spans="1:1" x14ac:dyDescent="0.2">
      <c r="A866" s="356">
        <f>IF('Форма 3.7'!$AP$147="",1,0)</f>
        <v>0</v>
      </c>
    </row>
    <row r="867" spans="1:1" x14ac:dyDescent="0.2">
      <c r="A867" s="356">
        <f>IF('Форма 3.7'!$AP$148="",1,0)</f>
        <v>0</v>
      </c>
    </row>
    <row r="868" spans="1:1" x14ac:dyDescent="0.2">
      <c r="A868" s="356">
        <f>IF('Форма 3.7'!$AP$149="",1,0)</f>
        <v>0</v>
      </c>
    </row>
    <row r="869" spans="1:1" x14ac:dyDescent="0.2">
      <c r="A869" s="356">
        <f>IF('Форма 3.7'!$AP$150="",1,0)</f>
        <v>0</v>
      </c>
    </row>
    <row r="870" spans="1:1" x14ac:dyDescent="0.2">
      <c r="A870" s="356">
        <f>IF('Форма 3.7'!$AP$152="",1,0)</f>
        <v>0</v>
      </c>
    </row>
    <row r="871" spans="1:1" x14ac:dyDescent="0.2">
      <c r="A871" s="356">
        <f>IF('Форма 3.7'!$AP$153="",1,0)</f>
        <v>0</v>
      </c>
    </row>
    <row r="872" spans="1:1" x14ac:dyDescent="0.2">
      <c r="A872" s="356">
        <f>IF('Форма 3.7'!$AP$154="",1,0)</f>
        <v>0</v>
      </c>
    </row>
    <row r="873" spans="1:1" x14ac:dyDescent="0.2">
      <c r="A873" s="356">
        <f>IF('Форма 3.7'!$AP$155="",1,0)</f>
        <v>0</v>
      </c>
    </row>
    <row r="874" spans="1:1" x14ac:dyDescent="0.2">
      <c r="A874" s="356">
        <f>IF('Форма 3.7'!$AP$11="",1,0)</f>
        <v>0</v>
      </c>
    </row>
    <row r="875" spans="1:1" x14ac:dyDescent="0.2">
      <c r="A875" s="356">
        <f>IF('Форма 3.7'!$AQ$17="",1,0)</f>
        <v>0</v>
      </c>
    </row>
    <row r="876" spans="1:1" x14ac:dyDescent="0.2">
      <c r="A876" s="356">
        <f>IF('Форма 3.7'!$AQ$18="",1,0)</f>
        <v>0</v>
      </c>
    </row>
    <row r="877" spans="1:1" x14ac:dyDescent="0.2">
      <c r="A877" s="356">
        <f>IF('Форма 3.7'!$AQ$132="",1,0)</f>
        <v>0</v>
      </c>
    </row>
    <row r="878" spans="1:1" x14ac:dyDescent="0.2">
      <c r="A878" s="356">
        <f>IF('Форма 3.7'!$AQ$133="",1,0)</f>
        <v>0</v>
      </c>
    </row>
    <row r="879" spans="1:1" x14ac:dyDescent="0.2">
      <c r="A879" s="356">
        <f>IF('Форма 3.7'!$AQ$134="",1,0)</f>
        <v>0</v>
      </c>
    </row>
    <row r="880" spans="1:1" x14ac:dyDescent="0.2">
      <c r="A880" s="356">
        <f>IF('Форма 3.7'!$AQ$135="",1,0)</f>
        <v>0</v>
      </c>
    </row>
    <row r="881" spans="1:1" x14ac:dyDescent="0.2">
      <c r="A881" s="356">
        <f>IF('Форма 3.7'!$AQ$137="",1,0)</f>
        <v>0</v>
      </c>
    </row>
    <row r="882" spans="1:1" x14ac:dyDescent="0.2">
      <c r="A882" s="356">
        <f>IF('Форма 3.7'!$AQ$138="",1,0)</f>
        <v>0</v>
      </c>
    </row>
    <row r="883" spans="1:1" x14ac:dyDescent="0.2">
      <c r="A883" s="356">
        <f>IF('Форма 3.7'!$AQ$139="",1,0)</f>
        <v>0</v>
      </c>
    </row>
    <row r="884" spans="1:1" x14ac:dyDescent="0.2">
      <c r="A884" s="356">
        <f>IF('Форма 3.7'!$AQ$140="",1,0)</f>
        <v>0</v>
      </c>
    </row>
    <row r="885" spans="1:1" x14ac:dyDescent="0.2">
      <c r="A885" s="356">
        <f>IF('Форма 3.7'!$AQ$142="",1,0)</f>
        <v>0</v>
      </c>
    </row>
    <row r="886" spans="1:1" x14ac:dyDescent="0.2">
      <c r="A886" s="356">
        <f>IF('Форма 3.7'!$AQ$143="",1,0)</f>
        <v>0</v>
      </c>
    </row>
    <row r="887" spans="1:1" x14ac:dyDescent="0.2">
      <c r="A887" s="356">
        <f>IF('Форма 3.7'!$AQ$144="",1,0)</f>
        <v>0</v>
      </c>
    </row>
    <row r="888" spans="1:1" x14ac:dyDescent="0.2">
      <c r="A888" s="356">
        <f>IF('Форма 3.7'!$AQ$145="",1,0)</f>
        <v>0</v>
      </c>
    </row>
    <row r="889" spans="1:1" x14ac:dyDescent="0.2">
      <c r="A889" s="356">
        <f>IF('Форма 3.7'!$AQ$147="",1,0)</f>
        <v>0</v>
      </c>
    </row>
    <row r="890" spans="1:1" x14ac:dyDescent="0.2">
      <c r="A890" s="356">
        <f>IF('Форма 3.7'!$AQ$148="",1,0)</f>
        <v>0</v>
      </c>
    </row>
    <row r="891" spans="1:1" x14ac:dyDescent="0.2">
      <c r="A891" s="356">
        <f>IF('Форма 3.7'!$AQ$149="",1,0)</f>
        <v>0</v>
      </c>
    </row>
    <row r="892" spans="1:1" x14ac:dyDescent="0.2">
      <c r="A892" s="356">
        <f>IF('Форма 3.7'!$AQ$150="",1,0)</f>
        <v>0</v>
      </c>
    </row>
    <row r="893" spans="1:1" x14ac:dyDescent="0.2">
      <c r="A893" s="356">
        <f>IF('Форма 3.7'!$AQ$152="",1,0)</f>
        <v>0</v>
      </c>
    </row>
    <row r="894" spans="1:1" x14ac:dyDescent="0.2">
      <c r="A894" s="356">
        <f>IF('Форма 3.7'!$AQ$153="",1,0)</f>
        <v>0</v>
      </c>
    </row>
    <row r="895" spans="1:1" x14ac:dyDescent="0.2">
      <c r="A895" s="356">
        <f>IF('Форма 3.7'!$AQ$154="",1,0)</f>
        <v>0</v>
      </c>
    </row>
    <row r="896" spans="1:1" x14ac:dyDescent="0.2">
      <c r="A896" s="356">
        <f>IF('Форма 3.7'!$AQ$155="",1,0)</f>
        <v>0</v>
      </c>
    </row>
    <row r="897" spans="1:1" x14ac:dyDescent="0.2">
      <c r="A897" s="356">
        <f>IF('Форма 3.7'!$AQ$11="",1,0)</f>
        <v>0</v>
      </c>
    </row>
    <row r="898" spans="1:1" x14ac:dyDescent="0.2">
      <c r="A898" s="356">
        <f>IF('Форма 3.7'!$AR$17="",1,0)</f>
        <v>0</v>
      </c>
    </row>
    <row r="899" spans="1:1" x14ac:dyDescent="0.2">
      <c r="A899" s="356">
        <f>IF('Форма 3.7'!$AR$18="",1,0)</f>
        <v>0</v>
      </c>
    </row>
    <row r="900" spans="1:1" x14ac:dyDescent="0.2">
      <c r="A900" s="356">
        <f>IF('Форма 3.7'!$AR$132="",1,0)</f>
        <v>0</v>
      </c>
    </row>
    <row r="901" spans="1:1" x14ac:dyDescent="0.2">
      <c r="A901" s="356">
        <f>IF('Форма 3.7'!$AR$133="",1,0)</f>
        <v>0</v>
      </c>
    </row>
    <row r="902" spans="1:1" x14ac:dyDescent="0.2">
      <c r="A902" s="356">
        <f>IF('Форма 3.7'!$AR$134="",1,0)</f>
        <v>0</v>
      </c>
    </row>
    <row r="903" spans="1:1" x14ac:dyDescent="0.2">
      <c r="A903" s="356">
        <f>IF('Форма 3.7'!$AR$135="",1,0)</f>
        <v>0</v>
      </c>
    </row>
    <row r="904" spans="1:1" x14ac:dyDescent="0.2">
      <c r="A904" s="356">
        <f>IF('Форма 3.7'!$AR$137="",1,0)</f>
        <v>0</v>
      </c>
    </row>
    <row r="905" spans="1:1" x14ac:dyDescent="0.2">
      <c r="A905" s="356">
        <f>IF('Форма 3.7'!$AR$138="",1,0)</f>
        <v>0</v>
      </c>
    </row>
    <row r="906" spans="1:1" x14ac:dyDescent="0.2">
      <c r="A906" s="356">
        <f>IF('Форма 3.7'!$AR$139="",1,0)</f>
        <v>0</v>
      </c>
    </row>
    <row r="907" spans="1:1" x14ac:dyDescent="0.2">
      <c r="A907" s="356">
        <f>IF('Форма 3.7'!$AR$140="",1,0)</f>
        <v>0</v>
      </c>
    </row>
    <row r="908" spans="1:1" x14ac:dyDescent="0.2">
      <c r="A908" s="356">
        <f>IF('Форма 3.7'!$AR$142="",1,0)</f>
        <v>0</v>
      </c>
    </row>
    <row r="909" spans="1:1" x14ac:dyDescent="0.2">
      <c r="A909" s="356">
        <f>IF('Форма 3.7'!$AR$143="",1,0)</f>
        <v>0</v>
      </c>
    </row>
    <row r="910" spans="1:1" x14ac:dyDescent="0.2">
      <c r="A910" s="356">
        <f>IF('Форма 3.7'!$AR$144="",1,0)</f>
        <v>0</v>
      </c>
    </row>
    <row r="911" spans="1:1" x14ac:dyDescent="0.2">
      <c r="A911" s="356">
        <f>IF('Форма 3.7'!$AR$145="",1,0)</f>
        <v>0</v>
      </c>
    </row>
    <row r="912" spans="1:1" x14ac:dyDescent="0.2">
      <c r="A912" s="356">
        <f>IF('Форма 3.7'!$AR$147="",1,0)</f>
        <v>0</v>
      </c>
    </row>
    <row r="913" spans="1:1" x14ac:dyDescent="0.2">
      <c r="A913" s="356">
        <f>IF('Форма 3.7'!$AR$148="",1,0)</f>
        <v>0</v>
      </c>
    </row>
    <row r="914" spans="1:1" x14ac:dyDescent="0.2">
      <c r="A914" s="356">
        <f>IF('Форма 3.7'!$AR$149="",1,0)</f>
        <v>0</v>
      </c>
    </row>
    <row r="915" spans="1:1" x14ac:dyDescent="0.2">
      <c r="A915" s="356">
        <f>IF('Форма 3.7'!$AR$150="",1,0)</f>
        <v>0</v>
      </c>
    </row>
    <row r="916" spans="1:1" x14ac:dyDescent="0.2">
      <c r="A916" s="356">
        <f>IF('Форма 3.7'!$AR$152="",1,0)</f>
        <v>0</v>
      </c>
    </row>
    <row r="917" spans="1:1" x14ac:dyDescent="0.2">
      <c r="A917" s="356">
        <f>IF('Форма 3.7'!$AR$153="",1,0)</f>
        <v>0</v>
      </c>
    </row>
    <row r="918" spans="1:1" x14ac:dyDescent="0.2">
      <c r="A918" s="356">
        <f>IF('Форма 3.7'!$AR$154="",1,0)</f>
        <v>0</v>
      </c>
    </row>
    <row r="919" spans="1:1" x14ac:dyDescent="0.2">
      <c r="A919" s="356">
        <f>IF('Форма 3.7'!$AR$155="",1,0)</f>
        <v>0</v>
      </c>
    </row>
    <row r="920" spans="1:1" x14ac:dyDescent="0.2">
      <c r="A920" s="356">
        <f>IF('Форма 3.7'!$AR$11="",1,0)</f>
        <v>0</v>
      </c>
    </row>
    <row r="921" spans="1:1" x14ac:dyDescent="0.2">
      <c r="A921" s="356">
        <f>IF('Форма 3.7'!$AS$17="",1,0)</f>
        <v>0</v>
      </c>
    </row>
    <row r="922" spans="1:1" x14ac:dyDescent="0.2">
      <c r="A922" s="356">
        <f>IF('Форма 3.7'!$AS$18="",1,0)</f>
        <v>0</v>
      </c>
    </row>
    <row r="923" spans="1:1" x14ac:dyDescent="0.2">
      <c r="A923" s="356">
        <f>IF('Форма 3.7'!$AS$132="",1,0)</f>
        <v>0</v>
      </c>
    </row>
    <row r="924" spans="1:1" x14ac:dyDescent="0.2">
      <c r="A924" s="356">
        <f>IF('Форма 3.7'!$AS$133="",1,0)</f>
        <v>0</v>
      </c>
    </row>
    <row r="925" spans="1:1" x14ac:dyDescent="0.2">
      <c r="A925" s="356">
        <f>IF('Форма 3.7'!$AS$134="",1,0)</f>
        <v>0</v>
      </c>
    </row>
    <row r="926" spans="1:1" x14ac:dyDescent="0.2">
      <c r="A926" s="356">
        <f>IF('Форма 3.7'!$AS$135="",1,0)</f>
        <v>0</v>
      </c>
    </row>
    <row r="927" spans="1:1" x14ac:dyDescent="0.2">
      <c r="A927" s="356">
        <f>IF('Форма 3.7'!$AS$137="",1,0)</f>
        <v>0</v>
      </c>
    </row>
    <row r="928" spans="1:1" x14ac:dyDescent="0.2">
      <c r="A928" s="356">
        <f>IF('Форма 3.7'!$AS$138="",1,0)</f>
        <v>0</v>
      </c>
    </row>
    <row r="929" spans="1:1" x14ac:dyDescent="0.2">
      <c r="A929" s="356">
        <f>IF('Форма 3.7'!$AS$139="",1,0)</f>
        <v>0</v>
      </c>
    </row>
    <row r="930" spans="1:1" x14ac:dyDescent="0.2">
      <c r="A930" s="356">
        <f>IF('Форма 3.7'!$AS$140="",1,0)</f>
        <v>0</v>
      </c>
    </row>
    <row r="931" spans="1:1" x14ac:dyDescent="0.2">
      <c r="A931" s="356">
        <f>IF('Форма 3.7'!$AS$142="",1,0)</f>
        <v>0</v>
      </c>
    </row>
    <row r="932" spans="1:1" x14ac:dyDescent="0.2">
      <c r="A932" s="356">
        <f>IF('Форма 3.7'!$AS$143="",1,0)</f>
        <v>0</v>
      </c>
    </row>
    <row r="933" spans="1:1" x14ac:dyDescent="0.2">
      <c r="A933" s="356">
        <f>IF('Форма 3.7'!$AS$144="",1,0)</f>
        <v>0</v>
      </c>
    </row>
    <row r="934" spans="1:1" x14ac:dyDescent="0.2">
      <c r="A934" s="356">
        <f>IF('Форма 3.7'!$AS$145="",1,0)</f>
        <v>0</v>
      </c>
    </row>
    <row r="935" spans="1:1" x14ac:dyDescent="0.2">
      <c r="A935" s="356">
        <f>IF('Форма 3.7'!$AS$147="",1,0)</f>
        <v>0</v>
      </c>
    </row>
    <row r="936" spans="1:1" x14ac:dyDescent="0.2">
      <c r="A936" s="356">
        <f>IF('Форма 3.7'!$AS$148="",1,0)</f>
        <v>0</v>
      </c>
    </row>
    <row r="937" spans="1:1" x14ac:dyDescent="0.2">
      <c r="A937" s="356">
        <f>IF('Форма 3.7'!$AS$149="",1,0)</f>
        <v>0</v>
      </c>
    </row>
    <row r="938" spans="1:1" x14ac:dyDescent="0.2">
      <c r="A938" s="356">
        <f>IF('Форма 3.7'!$AS$150="",1,0)</f>
        <v>0</v>
      </c>
    </row>
    <row r="939" spans="1:1" x14ac:dyDescent="0.2">
      <c r="A939" s="356">
        <f>IF('Форма 3.7'!$AS$152="",1,0)</f>
        <v>0</v>
      </c>
    </row>
    <row r="940" spans="1:1" x14ac:dyDescent="0.2">
      <c r="A940" s="356">
        <f>IF('Форма 3.7'!$AS$153="",1,0)</f>
        <v>0</v>
      </c>
    </row>
    <row r="941" spans="1:1" x14ac:dyDescent="0.2">
      <c r="A941" s="356">
        <f>IF('Форма 3.7'!$AS$154="",1,0)</f>
        <v>0</v>
      </c>
    </row>
    <row r="942" spans="1:1" x14ac:dyDescent="0.2">
      <c r="A942" s="356">
        <f>IF('Форма 3.7'!$AS$155="",1,0)</f>
        <v>0</v>
      </c>
    </row>
    <row r="943" spans="1:1" x14ac:dyDescent="0.2">
      <c r="A943" s="356">
        <f>IF('Форма 3.7'!$AS$11="",1,0)</f>
        <v>0</v>
      </c>
    </row>
    <row r="944" spans="1:1" x14ac:dyDescent="0.2">
      <c r="A944" s="356">
        <f>IF('Форма 3.7'!$AT$17="",1,0)</f>
        <v>0</v>
      </c>
    </row>
    <row r="945" spans="1:1" x14ac:dyDescent="0.2">
      <c r="A945" s="356">
        <f>IF('Форма 3.7'!$AT$18="",1,0)</f>
        <v>0</v>
      </c>
    </row>
    <row r="946" spans="1:1" x14ac:dyDescent="0.2">
      <c r="A946" s="356">
        <f>IF('Форма 3.7'!$AT$132="",1,0)</f>
        <v>0</v>
      </c>
    </row>
    <row r="947" spans="1:1" x14ac:dyDescent="0.2">
      <c r="A947" s="356">
        <f>IF('Форма 3.7'!$AT$133="",1,0)</f>
        <v>0</v>
      </c>
    </row>
    <row r="948" spans="1:1" x14ac:dyDescent="0.2">
      <c r="A948" s="356">
        <f>IF('Форма 3.7'!$AT$134="",1,0)</f>
        <v>0</v>
      </c>
    </row>
    <row r="949" spans="1:1" x14ac:dyDescent="0.2">
      <c r="A949" s="356">
        <f>IF('Форма 3.7'!$AT$135="",1,0)</f>
        <v>0</v>
      </c>
    </row>
    <row r="950" spans="1:1" x14ac:dyDescent="0.2">
      <c r="A950" s="356">
        <f>IF('Форма 3.7'!$AT$137="",1,0)</f>
        <v>0</v>
      </c>
    </row>
    <row r="951" spans="1:1" x14ac:dyDescent="0.2">
      <c r="A951" s="356">
        <f>IF('Форма 3.7'!$AT$138="",1,0)</f>
        <v>0</v>
      </c>
    </row>
    <row r="952" spans="1:1" x14ac:dyDescent="0.2">
      <c r="A952" s="356">
        <f>IF('Форма 3.7'!$AT$139="",1,0)</f>
        <v>0</v>
      </c>
    </row>
    <row r="953" spans="1:1" x14ac:dyDescent="0.2">
      <c r="A953" s="356">
        <f>IF('Форма 3.7'!$AT$140="",1,0)</f>
        <v>0</v>
      </c>
    </row>
    <row r="954" spans="1:1" x14ac:dyDescent="0.2">
      <c r="A954" s="356">
        <f>IF('Форма 3.7'!$AT$142="",1,0)</f>
        <v>0</v>
      </c>
    </row>
    <row r="955" spans="1:1" x14ac:dyDescent="0.2">
      <c r="A955" s="356">
        <f>IF('Форма 3.7'!$AT$143="",1,0)</f>
        <v>0</v>
      </c>
    </row>
    <row r="956" spans="1:1" x14ac:dyDescent="0.2">
      <c r="A956" s="356">
        <f>IF('Форма 3.7'!$AT$144="",1,0)</f>
        <v>0</v>
      </c>
    </row>
    <row r="957" spans="1:1" x14ac:dyDescent="0.2">
      <c r="A957" s="356">
        <f>IF('Форма 3.7'!$AT$145="",1,0)</f>
        <v>0</v>
      </c>
    </row>
    <row r="958" spans="1:1" x14ac:dyDescent="0.2">
      <c r="A958" s="356">
        <f>IF('Форма 3.7'!$AT$147="",1,0)</f>
        <v>0</v>
      </c>
    </row>
    <row r="959" spans="1:1" x14ac:dyDescent="0.2">
      <c r="A959" s="356">
        <f>IF('Форма 3.7'!$AT$148="",1,0)</f>
        <v>0</v>
      </c>
    </row>
    <row r="960" spans="1:1" x14ac:dyDescent="0.2">
      <c r="A960" s="356">
        <f>IF('Форма 3.7'!$AT$149="",1,0)</f>
        <v>0</v>
      </c>
    </row>
    <row r="961" spans="1:1" x14ac:dyDescent="0.2">
      <c r="A961" s="356">
        <f>IF('Форма 3.7'!$AT$150="",1,0)</f>
        <v>0</v>
      </c>
    </row>
    <row r="962" spans="1:1" x14ac:dyDescent="0.2">
      <c r="A962" s="356">
        <f>IF('Форма 3.7'!$AT$152="",1,0)</f>
        <v>0</v>
      </c>
    </row>
    <row r="963" spans="1:1" x14ac:dyDescent="0.2">
      <c r="A963" s="356">
        <f>IF('Форма 3.7'!$AT$153="",1,0)</f>
        <v>0</v>
      </c>
    </row>
    <row r="964" spans="1:1" x14ac:dyDescent="0.2">
      <c r="A964" s="356">
        <f>IF('Форма 3.7'!$AT$154="",1,0)</f>
        <v>0</v>
      </c>
    </row>
    <row r="965" spans="1:1" x14ac:dyDescent="0.2">
      <c r="A965" s="356">
        <f>IF('Форма 3.7'!$AT$155="",1,0)</f>
        <v>0</v>
      </c>
    </row>
    <row r="966" spans="1:1" x14ac:dyDescent="0.2">
      <c r="A966" s="356">
        <f>IF('Форма 3.7'!$AT$11="",1,0)</f>
        <v>0</v>
      </c>
    </row>
    <row r="967" spans="1:1" x14ac:dyDescent="0.2">
      <c r="A967" s="356">
        <f>IF('Форма 3.7'!$AU$17="",1,0)</f>
        <v>0</v>
      </c>
    </row>
    <row r="968" spans="1:1" x14ac:dyDescent="0.2">
      <c r="A968" s="356">
        <f>IF('Форма 3.7'!$AU$18="",1,0)</f>
        <v>0</v>
      </c>
    </row>
    <row r="969" spans="1:1" x14ac:dyDescent="0.2">
      <c r="A969" s="356">
        <f>IF('Форма 3.7'!$AU$132="",1,0)</f>
        <v>0</v>
      </c>
    </row>
    <row r="970" spans="1:1" x14ac:dyDescent="0.2">
      <c r="A970" s="356">
        <f>IF('Форма 3.7'!$AU$133="",1,0)</f>
        <v>0</v>
      </c>
    </row>
    <row r="971" spans="1:1" x14ac:dyDescent="0.2">
      <c r="A971" s="356">
        <f>IF('Форма 3.7'!$AU$134="",1,0)</f>
        <v>0</v>
      </c>
    </row>
    <row r="972" spans="1:1" x14ac:dyDescent="0.2">
      <c r="A972" s="356">
        <f>IF('Форма 3.7'!$AU$135="",1,0)</f>
        <v>0</v>
      </c>
    </row>
    <row r="973" spans="1:1" x14ac:dyDescent="0.2">
      <c r="A973" s="356">
        <f>IF('Форма 3.7'!$AU$137="",1,0)</f>
        <v>0</v>
      </c>
    </row>
    <row r="974" spans="1:1" x14ac:dyDescent="0.2">
      <c r="A974" s="356">
        <f>IF('Форма 3.7'!$AU$138="",1,0)</f>
        <v>0</v>
      </c>
    </row>
    <row r="975" spans="1:1" x14ac:dyDescent="0.2">
      <c r="A975" s="356">
        <f>IF('Форма 3.7'!$AU$139="",1,0)</f>
        <v>0</v>
      </c>
    </row>
    <row r="976" spans="1:1" x14ac:dyDescent="0.2">
      <c r="A976" s="356">
        <f>IF('Форма 3.7'!$AU$140="",1,0)</f>
        <v>0</v>
      </c>
    </row>
    <row r="977" spans="1:1" x14ac:dyDescent="0.2">
      <c r="A977" s="356">
        <f>IF('Форма 3.7'!$AU$142="",1,0)</f>
        <v>0</v>
      </c>
    </row>
    <row r="978" spans="1:1" x14ac:dyDescent="0.2">
      <c r="A978" s="356">
        <f>IF('Форма 3.7'!$AU$143="",1,0)</f>
        <v>0</v>
      </c>
    </row>
    <row r="979" spans="1:1" x14ac:dyDescent="0.2">
      <c r="A979" s="356">
        <f>IF('Форма 3.7'!$AU$144="",1,0)</f>
        <v>0</v>
      </c>
    </row>
    <row r="980" spans="1:1" x14ac:dyDescent="0.2">
      <c r="A980" s="356">
        <f>IF('Форма 3.7'!$AU$145="",1,0)</f>
        <v>0</v>
      </c>
    </row>
    <row r="981" spans="1:1" x14ac:dyDescent="0.2">
      <c r="A981" s="356">
        <f>IF('Форма 3.7'!$AU$147="",1,0)</f>
        <v>0</v>
      </c>
    </row>
    <row r="982" spans="1:1" x14ac:dyDescent="0.2">
      <c r="A982" s="356">
        <f>IF('Форма 3.7'!$AU$148="",1,0)</f>
        <v>0</v>
      </c>
    </row>
    <row r="983" spans="1:1" x14ac:dyDescent="0.2">
      <c r="A983" s="356">
        <f>IF('Форма 3.7'!$AU$149="",1,0)</f>
        <v>0</v>
      </c>
    </row>
    <row r="984" spans="1:1" x14ac:dyDescent="0.2">
      <c r="A984" s="356">
        <f>IF('Форма 3.7'!$AU$150="",1,0)</f>
        <v>0</v>
      </c>
    </row>
    <row r="985" spans="1:1" x14ac:dyDescent="0.2">
      <c r="A985" s="356">
        <f>IF('Форма 3.7'!$AU$152="",1,0)</f>
        <v>0</v>
      </c>
    </row>
    <row r="986" spans="1:1" x14ac:dyDescent="0.2">
      <c r="A986" s="356">
        <f>IF('Форма 3.7'!$AU$153="",1,0)</f>
        <v>0</v>
      </c>
    </row>
    <row r="987" spans="1:1" x14ac:dyDescent="0.2">
      <c r="A987" s="356">
        <f>IF('Форма 3.7'!$AU$154="",1,0)</f>
        <v>0</v>
      </c>
    </row>
    <row r="988" spans="1:1" x14ac:dyDescent="0.2">
      <c r="A988" s="356">
        <f>IF('Форма 3.7'!$AU$155="",1,0)</f>
        <v>0</v>
      </c>
    </row>
    <row r="989" spans="1:1" x14ac:dyDescent="0.2">
      <c r="A989" s="356">
        <f>IF('Форма 3.7'!$AU$11="",1,0)</f>
        <v>0</v>
      </c>
    </row>
    <row r="990" spans="1:1" x14ac:dyDescent="0.2">
      <c r="A990" s="356">
        <f>IF('Форма 3.7'!$AV$17="",1,0)</f>
        <v>0</v>
      </c>
    </row>
    <row r="991" spans="1:1" x14ac:dyDescent="0.2">
      <c r="A991" s="356">
        <f>IF('Форма 3.7'!$AV$18="",1,0)</f>
        <v>0</v>
      </c>
    </row>
    <row r="992" spans="1:1" x14ac:dyDescent="0.2">
      <c r="A992" s="356">
        <f>IF('Форма 3.7'!$AV$132="",1,0)</f>
        <v>0</v>
      </c>
    </row>
    <row r="993" spans="1:1" x14ac:dyDescent="0.2">
      <c r="A993" s="356">
        <f>IF('Форма 3.7'!$AV$133="",1,0)</f>
        <v>0</v>
      </c>
    </row>
    <row r="994" spans="1:1" x14ac:dyDescent="0.2">
      <c r="A994" s="356">
        <f>IF('Форма 3.7'!$AV$134="",1,0)</f>
        <v>0</v>
      </c>
    </row>
    <row r="995" spans="1:1" x14ac:dyDescent="0.2">
      <c r="A995" s="356">
        <f>IF('Форма 3.7'!$AV$135="",1,0)</f>
        <v>0</v>
      </c>
    </row>
    <row r="996" spans="1:1" x14ac:dyDescent="0.2">
      <c r="A996" s="356">
        <f>IF('Форма 3.7'!$AV$137="",1,0)</f>
        <v>0</v>
      </c>
    </row>
    <row r="997" spans="1:1" x14ac:dyDescent="0.2">
      <c r="A997" s="356">
        <f>IF('Форма 3.7'!$AV$138="",1,0)</f>
        <v>0</v>
      </c>
    </row>
    <row r="998" spans="1:1" x14ac:dyDescent="0.2">
      <c r="A998" s="356">
        <f>IF('Форма 3.7'!$AV$139="",1,0)</f>
        <v>0</v>
      </c>
    </row>
    <row r="999" spans="1:1" x14ac:dyDescent="0.2">
      <c r="A999" s="356">
        <f>IF('Форма 3.7'!$AV$140="",1,0)</f>
        <v>0</v>
      </c>
    </row>
    <row r="1000" spans="1:1" x14ac:dyDescent="0.2">
      <c r="A1000" s="356">
        <f>IF('Форма 3.7'!$AV$142="",1,0)</f>
        <v>0</v>
      </c>
    </row>
    <row r="1001" spans="1:1" x14ac:dyDescent="0.2">
      <c r="A1001" s="356">
        <f>IF('Форма 3.7'!$AV$143="",1,0)</f>
        <v>0</v>
      </c>
    </row>
    <row r="1002" spans="1:1" x14ac:dyDescent="0.2">
      <c r="A1002" s="356">
        <f>IF('Форма 3.7'!$AV$144="",1,0)</f>
        <v>0</v>
      </c>
    </row>
    <row r="1003" spans="1:1" x14ac:dyDescent="0.2">
      <c r="A1003" s="356">
        <f>IF('Форма 3.7'!$AV$145="",1,0)</f>
        <v>0</v>
      </c>
    </row>
    <row r="1004" spans="1:1" x14ac:dyDescent="0.2">
      <c r="A1004" s="356">
        <f>IF('Форма 3.7'!$AV$147="",1,0)</f>
        <v>0</v>
      </c>
    </row>
    <row r="1005" spans="1:1" x14ac:dyDescent="0.2">
      <c r="A1005" s="356">
        <f>IF('Форма 3.7'!$AV$148="",1,0)</f>
        <v>0</v>
      </c>
    </row>
    <row r="1006" spans="1:1" x14ac:dyDescent="0.2">
      <c r="A1006" s="356">
        <f>IF('Форма 3.7'!$AV$149="",1,0)</f>
        <v>0</v>
      </c>
    </row>
    <row r="1007" spans="1:1" x14ac:dyDescent="0.2">
      <c r="A1007" s="356">
        <f>IF('Форма 3.7'!$AV$150="",1,0)</f>
        <v>0</v>
      </c>
    </row>
    <row r="1008" spans="1:1" x14ac:dyDescent="0.2">
      <c r="A1008" s="356">
        <f>IF('Форма 3.7'!$AV$152="",1,0)</f>
        <v>0</v>
      </c>
    </row>
    <row r="1009" spans="1:1" x14ac:dyDescent="0.2">
      <c r="A1009" s="356">
        <f>IF('Форма 3.7'!$AV$153="",1,0)</f>
        <v>0</v>
      </c>
    </row>
    <row r="1010" spans="1:1" x14ac:dyDescent="0.2">
      <c r="A1010" s="356">
        <f>IF('Форма 3.7'!$AV$154="",1,0)</f>
        <v>0</v>
      </c>
    </row>
    <row r="1011" spans="1:1" x14ac:dyDescent="0.2">
      <c r="A1011" s="356">
        <f>IF('Форма 3.7'!$AV$155="",1,0)</f>
        <v>0</v>
      </c>
    </row>
    <row r="1012" spans="1:1" x14ac:dyDescent="0.2">
      <c r="A1012" s="356">
        <f>IF('Форма 3.7'!$AV$11="",1,0)</f>
        <v>0</v>
      </c>
    </row>
    <row r="1013" spans="1:1" x14ac:dyDescent="0.2">
      <c r="A1013" s="356">
        <f>IF('Форма 3.7'!$AW$17="",1,0)</f>
        <v>0</v>
      </c>
    </row>
    <row r="1014" spans="1:1" x14ac:dyDescent="0.2">
      <c r="A1014" s="356">
        <f>IF('Форма 3.7'!$AW$18="",1,0)</f>
        <v>0</v>
      </c>
    </row>
    <row r="1015" spans="1:1" x14ac:dyDescent="0.2">
      <c r="A1015" s="356">
        <f>IF('Форма 3.7'!$AW$132="",1,0)</f>
        <v>0</v>
      </c>
    </row>
    <row r="1016" spans="1:1" x14ac:dyDescent="0.2">
      <c r="A1016" s="356">
        <f>IF('Форма 3.7'!$AW$133="",1,0)</f>
        <v>0</v>
      </c>
    </row>
    <row r="1017" spans="1:1" x14ac:dyDescent="0.2">
      <c r="A1017" s="356">
        <f>IF('Форма 3.7'!$AW$134="",1,0)</f>
        <v>0</v>
      </c>
    </row>
    <row r="1018" spans="1:1" x14ac:dyDescent="0.2">
      <c r="A1018" s="356">
        <f>IF('Форма 3.7'!$AW$135="",1,0)</f>
        <v>0</v>
      </c>
    </row>
    <row r="1019" spans="1:1" x14ac:dyDescent="0.2">
      <c r="A1019" s="356">
        <f>IF('Форма 3.7'!$AW$137="",1,0)</f>
        <v>0</v>
      </c>
    </row>
    <row r="1020" spans="1:1" x14ac:dyDescent="0.2">
      <c r="A1020" s="356">
        <f>IF('Форма 3.7'!$AW$138="",1,0)</f>
        <v>0</v>
      </c>
    </row>
    <row r="1021" spans="1:1" x14ac:dyDescent="0.2">
      <c r="A1021" s="356">
        <f>IF('Форма 3.7'!$AW$139="",1,0)</f>
        <v>0</v>
      </c>
    </row>
    <row r="1022" spans="1:1" x14ac:dyDescent="0.2">
      <c r="A1022" s="356">
        <f>IF('Форма 3.7'!$AW$140="",1,0)</f>
        <v>0</v>
      </c>
    </row>
    <row r="1023" spans="1:1" x14ac:dyDescent="0.2">
      <c r="A1023" s="356">
        <f>IF('Форма 3.7'!$AW$142="",1,0)</f>
        <v>0</v>
      </c>
    </row>
    <row r="1024" spans="1:1" x14ac:dyDescent="0.2">
      <c r="A1024" s="356">
        <f>IF('Форма 3.7'!$AW$143="",1,0)</f>
        <v>0</v>
      </c>
    </row>
    <row r="1025" spans="1:1" x14ac:dyDescent="0.2">
      <c r="A1025" s="356">
        <f>IF('Форма 3.7'!$AW$144="",1,0)</f>
        <v>0</v>
      </c>
    </row>
    <row r="1026" spans="1:1" x14ac:dyDescent="0.2">
      <c r="A1026" s="356">
        <f>IF('Форма 3.7'!$AW$145="",1,0)</f>
        <v>0</v>
      </c>
    </row>
    <row r="1027" spans="1:1" x14ac:dyDescent="0.2">
      <c r="A1027" s="356">
        <f>IF('Форма 3.7'!$AW$147="",1,0)</f>
        <v>0</v>
      </c>
    </row>
    <row r="1028" spans="1:1" x14ac:dyDescent="0.2">
      <c r="A1028" s="356">
        <f>IF('Форма 3.7'!$AW$148="",1,0)</f>
        <v>0</v>
      </c>
    </row>
    <row r="1029" spans="1:1" x14ac:dyDescent="0.2">
      <c r="A1029" s="356">
        <f>IF('Форма 3.7'!$AW$149="",1,0)</f>
        <v>0</v>
      </c>
    </row>
    <row r="1030" spans="1:1" x14ac:dyDescent="0.2">
      <c r="A1030" s="356">
        <f>IF('Форма 3.7'!$AW$150="",1,0)</f>
        <v>0</v>
      </c>
    </row>
    <row r="1031" spans="1:1" x14ac:dyDescent="0.2">
      <c r="A1031" s="356">
        <f>IF('Форма 3.7'!$AW$152="",1,0)</f>
        <v>0</v>
      </c>
    </row>
    <row r="1032" spans="1:1" x14ac:dyDescent="0.2">
      <c r="A1032" s="356">
        <f>IF('Форма 3.7'!$AW$153="",1,0)</f>
        <v>0</v>
      </c>
    </row>
    <row r="1033" spans="1:1" x14ac:dyDescent="0.2">
      <c r="A1033" s="356">
        <f>IF('Форма 3.7'!$AW$154="",1,0)</f>
        <v>0</v>
      </c>
    </row>
    <row r="1034" spans="1:1" x14ac:dyDescent="0.2">
      <c r="A1034" s="356">
        <f>IF('Форма 3.7'!$AW$155="",1,0)</f>
        <v>0</v>
      </c>
    </row>
    <row r="1035" spans="1:1" x14ac:dyDescent="0.2">
      <c r="A1035" s="356">
        <f>IF('Форма 3.7'!$AW$11="",1,0)</f>
        <v>0</v>
      </c>
    </row>
    <row r="1036" spans="1:1" x14ac:dyDescent="0.2">
      <c r="A1036" s="356">
        <f>IF('Форма 3.7'!$AX$17="",1,0)</f>
        <v>0</v>
      </c>
    </row>
    <row r="1037" spans="1:1" x14ac:dyDescent="0.2">
      <c r="A1037" s="356">
        <f>IF('Форма 3.7'!$AX$18="",1,0)</f>
        <v>0</v>
      </c>
    </row>
    <row r="1038" spans="1:1" x14ac:dyDescent="0.2">
      <c r="A1038" s="356">
        <f>IF('Форма 3.7'!$AX$132="",1,0)</f>
        <v>0</v>
      </c>
    </row>
    <row r="1039" spans="1:1" x14ac:dyDescent="0.2">
      <c r="A1039" s="356">
        <f>IF('Форма 3.7'!$AX$133="",1,0)</f>
        <v>0</v>
      </c>
    </row>
    <row r="1040" spans="1:1" x14ac:dyDescent="0.2">
      <c r="A1040" s="356">
        <f>IF('Форма 3.7'!$AX$134="",1,0)</f>
        <v>0</v>
      </c>
    </row>
    <row r="1041" spans="1:1" x14ac:dyDescent="0.2">
      <c r="A1041" s="356">
        <f>IF('Форма 3.7'!$AX$135="",1,0)</f>
        <v>0</v>
      </c>
    </row>
    <row r="1042" spans="1:1" x14ac:dyDescent="0.2">
      <c r="A1042" s="356">
        <f>IF('Форма 3.7'!$AX$137="",1,0)</f>
        <v>0</v>
      </c>
    </row>
    <row r="1043" spans="1:1" x14ac:dyDescent="0.2">
      <c r="A1043" s="356">
        <f>IF('Форма 3.7'!$AX$138="",1,0)</f>
        <v>0</v>
      </c>
    </row>
    <row r="1044" spans="1:1" x14ac:dyDescent="0.2">
      <c r="A1044" s="356">
        <f>IF('Форма 3.7'!$AX$139="",1,0)</f>
        <v>0</v>
      </c>
    </row>
    <row r="1045" spans="1:1" x14ac:dyDescent="0.2">
      <c r="A1045" s="356">
        <f>IF('Форма 3.7'!$AX$140="",1,0)</f>
        <v>0</v>
      </c>
    </row>
    <row r="1046" spans="1:1" x14ac:dyDescent="0.2">
      <c r="A1046" s="356">
        <f>IF('Форма 3.7'!$AX$142="",1,0)</f>
        <v>0</v>
      </c>
    </row>
    <row r="1047" spans="1:1" x14ac:dyDescent="0.2">
      <c r="A1047" s="356">
        <f>IF('Форма 3.7'!$AX$143="",1,0)</f>
        <v>0</v>
      </c>
    </row>
    <row r="1048" spans="1:1" x14ac:dyDescent="0.2">
      <c r="A1048" s="356">
        <f>IF('Форма 3.7'!$AX$144="",1,0)</f>
        <v>0</v>
      </c>
    </row>
    <row r="1049" spans="1:1" x14ac:dyDescent="0.2">
      <c r="A1049" s="356">
        <f>IF('Форма 3.7'!$AX$145="",1,0)</f>
        <v>0</v>
      </c>
    </row>
    <row r="1050" spans="1:1" x14ac:dyDescent="0.2">
      <c r="A1050" s="356">
        <f>IF('Форма 3.7'!$AX$147="",1,0)</f>
        <v>0</v>
      </c>
    </row>
    <row r="1051" spans="1:1" x14ac:dyDescent="0.2">
      <c r="A1051" s="356">
        <f>IF('Форма 3.7'!$AX$148="",1,0)</f>
        <v>0</v>
      </c>
    </row>
    <row r="1052" spans="1:1" x14ac:dyDescent="0.2">
      <c r="A1052" s="356">
        <f>IF('Форма 3.7'!$AX$149="",1,0)</f>
        <v>0</v>
      </c>
    </row>
    <row r="1053" spans="1:1" x14ac:dyDescent="0.2">
      <c r="A1053" s="356">
        <f>IF('Форма 3.7'!$AX$150="",1,0)</f>
        <v>0</v>
      </c>
    </row>
    <row r="1054" spans="1:1" x14ac:dyDescent="0.2">
      <c r="A1054" s="356">
        <f>IF('Форма 3.7'!$AX$152="",1,0)</f>
        <v>0</v>
      </c>
    </row>
    <row r="1055" spans="1:1" x14ac:dyDescent="0.2">
      <c r="A1055" s="356">
        <f>IF('Форма 3.7'!$AX$153="",1,0)</f>
        <v>0</v>
      </c>
    </row>
    <row r="1056" spans="1:1" x14ac:dyDescent="0.2">
      <c r="A1056" s="356">
        <f>IF('Форма 3.7'!$AX$154="",1,0)</f>
        <v>0</v>
      </c>
    </row>
    <row r="1057" spans="1:1" x14ac:dyDescent="0.2">
      <c r="A1057" s="356">
        <f>IF('Форма 3.7'!$AX$155="",1,0)</f>
        <v>0</v>
      </c>
    </row>
    <row r="1058" spans="1:1" x14ac:dyDescent="0.2">
      <c r="A1058" s="356">
        <f>IF('Форма 3.7'!$AX$11="",1,0)</f>
        <v>0</v>
      </c>
    </row>
  </sheetData>
  <sheetProtection formatColumns="0" formatRows="0"/>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ColWidth="9.140625" defaultRowHeight="11.25" x14ac:dyDescent="0.15"/>
  <cols>
    <col min="1" max="1" width="3.7109375" style="125" customWidth="1"/>
    <col min="2" max="2" width="87.28515625" style="91" customWidth="1"/>
    <col min="3" max="3" width="9.140625" style="125"/>
    <col min="4" max="4" width="109.140625" style="125" customWidth="1"/>
    <col min="5" max="16384" width="9.140625" style="125"/>
  </cols>
  <sheetData>
    <row r="1" spans="1:11" ht="14.25" x14ac:dyDescent="0.15">
      <c r="B1" s="184" t="s">
        <v>150</v>
      </c>
      <c r="C1" s="165"/>
      <c r="D1" s="768"/>
      <c r="E1" s="768"/>
      <c r="F1" s="768"/>
      <c r="G1" s="768"/>
      <c r="H1" s="768"/>
      <c r="I1" s="768"/>
      <c r="J1" s="768"/>
      <c r="K1" s="768"/>
    </row>
    <row r="2" spans="1:11" ht="14.25" x14ac:dyDescent="0.15">
      <c r="A2" s="165">
        <v>1</v>
      </c>
      <c r="B2" s="185" t="s">
        <v>143</v>
      </c>
      <c r="C2" s="165"/>
      <c r="D2" s="768"/>
      <c r="E2" s="768"/>
      <c r="F2" s="768"/>
      <c r="G2" s="768"/>
      <c r="H2" s="768"/>
      <c r="I2" s="768"/>
      <c r="J2" s="768"/>
      <c r="K2" s="768"/>
    </row>
    <row r="3" spans="1:11" ht="22.5" x14ac:dyDescent="0.15">
      <c r="A3" s="165">
        <v>2</v>
      </c>
      <c r="B3" s="185" t="s">
        <v>144</v>
      </c>
      <c r="C3" s="165"/>
      <c r="D3" s="769"/>
      <c r="E3" s="769"/>
      <c r="F3" s="769"/>
      <c r="G3" s="769"/>
      <c r="H3" s="769"/>
      <c r="I3" s="769"/>
      <c r="J3" s="769"/>
      <c r="K3" s="769"/>
    </row>
    <row r="4" spans="1:11" ht="14.25" x14ac:dyDescent="0.15">
      <c r="B4" s="184" t="s">
        <v>151</v>
      </c>
      <c r="C4" s="165"/>
      <c r="D4" s="770"/>
      <c r="E4" s="769"/>
      <c r="F4" s="769"/>
      <c r="G4" s="769"/>
      <c r="H4" s="769"/>
      <c r="I4" s="769"/>
      <c r="J4" s="769"/>
      <c r="K4" s="769"/>
    </row>
    <row r="5" spans="1:11" ht="33.75" x14ac:dyDescent="0.15">
      <c r="A5" s="165">
        <v>1</v>
      </c>
      <c r="B5" s="185" t="s">
        <v>192</v>
      </c>
      <c r="C5" s="165"/>
      <c r="D5" s="767"/>
      <c r="E5" s="767"/>
      <c r="F5" s="767"/>
      <c r="G5" s="767"/>
      <c r="H5" s="767"/>
      <c r="I5" s="767"/>
      <c r="J5" s="767"/>
      <c r="K5" s="767"/>
    </row>
    <row r="6" spans="1:11" ht="22.5" x14ac:dyDescent="0.15">
      <c r="A6" s="165">
        <v>2</v>
      </c>
      <c r="B6" s="185" t="s">
        <v>149</v>
      </c>
    </row>
    <row r="7" spans="1:11" ht="22.5" x14ac:dyDescent="0.15">
      <c r="A7" s="165">
        <v>3</v>
      </c>
      <c r="B7" s="185" t="s">
        <v>323</v>
      </c>
    </row>
    <row r="8" spans="1:11" ht="56.25" x14ac:dyDescent="0.15">
      <c r="A8" s="165">
        <v>4</v>
      </c>
      <c r="B8" s="185" t="s">
        <v>324</v>
      </c>
    </row>
    <row r="9" spans="1:11" x14ac:dyDescent="0.15">
      <c r="B9" s="184" t="s">
        <v>121</v>
      </c>
    </row>
    <row r="10" spans="1:11" ht="22.5" x14ac:dyDescent="0.15">
      <c r="A10" s="165">
        <v>1</v>
      </c>
      <c r="B10" s="185" t="s">
        <v>119</v>
      </c>
    </row>
    <row r="11" spans="1:11" x14ac:dyDescent="0.15">
      <c r="B11" s="91" t="s">
        <v>126</v>
      </c>
    </row>
  </sheetData>
  <mergeCells count="5">
    <mergeCell ref="D5:K5"/>
    <mergeCell ref="D1:K1"/>
    <mergeCell ref="D2:K2"/>
    <mergeCell ref="D3:K3"/>
    <mergeCell ref="D4:K4"/>
  </mergeCells>
  <phoneticPr fontId="9" type="noConversion"/>
  <pageMargins left="0.75" right="0.75" top="1" bottom="1" header="0.5" footer="0.5"/>
  <pageSetup paperSize="9" orientation="portrait" horizontalDpi="200" verticalDpi="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W87"/>
  <sheetViews>
    <sheetView showGridLines="0" zoomScaleNormal="100" workbookViewId="0"/>
  </sheetViews>
  <sheetFormatPr defaultColWidth="9.140625" defaultRowHeight="11.25" x14ac:dyDescent="0.15"/>
  <cols>
    <col min="1" max="1" width="32.5703125" style="79" customWidth="1"/>
    <col min="2" max="2" width="9.140625" style="71"/>
    <col min="3" max="3" width="15.7109375" style="82" customWidth="1"/>
    <col min="4" max="4" width="17" style="82" customWidth="1"/>
    <col min="5" max="5" width="15.7109375" style="76" customWidth="1"/>
    <col min="6" max="6" width="11.140625" style="76" customWidth="1"/>
    <col min="7" max="7" width="31.42578125" style="76" customWidth="1"/>
    <col min="8" max="9" width="26.85546875" style="76" customWidth="1"/>
    <col min="10" max="10" width="9.140625" style="76"/>
    <col min="11" max="11" width="26.28515625" style="78" customWidth="1"/>
    <col min="12" max="12" width="29.140625" style="77" customWidth="1"/>
    <col min="13" max="13" width="39.85546875" style="76" bestFit="1" customWidth="1"/>
    <col min="14" max="14" width="9.140625" style="76"/>
    <col min="15" max="15" width="29.5703125" style="76" customWidth="1"/>
    <col min="16" max="16" width="29" style="76" customWidth="1"/>
    <col min="17" max="18" width="9.140625" style="76"/>
    <col min="19" max="19" width="21" style="76" customWidth="1"/>
    <col min="20" max="20" width="24.85546875" style="76" customWidth="1"/>
    <col min="21" max="21" width="9.140625" style="76"/>
    <col min="22" max="22" width="30.140625" style="76" customWidth="1"/>
    <col min="23" max="23" width="7.7109375" style="76" bestFit="1" customWidth="1"/>
    <col min="24" max="16384" width="9.140625" style="76"/>
  </cols>
  <sheetData>
    <row r="1" spans="1:23" s="74" customFormat="1" ht="51" x14ac:dyDescent="0.15">
      <c r="A1" s="58" t="s">
        <v>132</v>
      </c>
      <c r="B1" s="80"/>
      <c r="C1" s="37" t="s">
        <v>20</v>
      </c>
      <c r="D1" s="37" t="s">
        <v>17</v>
      </c>
      <c r="E1" s="37" t="s">
        <v>33</v>
      </c>
      <c r="F1" s="37" t="s">
        <v>56</v>
      </c>
      <c r="G1" s="37" t="s">
        <v>48</v>
      </c>
      <c r="H1" s="37" t="s">
        <v>73</v>
      </c>
      <c r="I1" s="37" t="s">
        <v>103</v>
      </c>
      <c r="J1" s="48" t="s">
        <v>104</v>
      </c>
      <c r="K1" s="37" t="s">
        <v>51</v>
      </c>
      <c r="L1" s="73" t="s">
        <v>99</v>
      </c>
      <c r="M1" s="45" t="s">
        <v>100</v>
      </c>
      <c r="O1" s="517" t="s">
        <v>498</v>
      </c>
      <c r="P1" s="517" t="s">
        <v>543</v>
      </c>
      <c r="S1" s="771" t="s">
        <v>235</v>
      </c>
      <c r="T1" s="771"/>
      <c r="V1" s="772" t="s">
        <v>544</v>
      </c>
      <c r="W1" s="772"/>
    </row>
    <row r="2" spans="1:23" ht="25.5" x14ac:dyDescent="0.15">
      <c r="A2" s="355" t="s">
        <v>168</v>
      </c>
      <c r="C2" s="38">
        <v>2017</v>
      </c>
      <c r="D2" s="38" t="s">
        <v>18</v>
      </c>
      <c r="E2" s="39" t="s">
        <v>34</v>
      </c>
      <c r="F2" s="39" t="s">
        <v>57</v>
      </c>
      <c r="G2" s="39" t="s">
        <v>46</v>
      </c>
      <c r="H2" s="39" t="s">
        <v>74</v>
      </c>
      <c r="I2" s="41"/>
      <c r="J2" s="75">
        <v>52</v>
      </c>
      <c r="K2" s="37" t="s">
        <v>52</v>
      </c>
      <c r="L2" s="73" t="s">
        <v>555</v>
      </c>
      <c r="M2" s="46" t="s">
        <v>221</v>
      </c>
      <c r="O2" s="518" t="s">
        <v>499</v>
      </c>
      <c r="P2" s="542" t="s">
        <v>557</v>
      </c>
      <c r="S2" s="300" t="s">
        <v>236</v>
      </c>
      <c r="T2" s="516" t="s">
        <v>237</v>
      </c>
      <c r="V2" s="518" t="s">
        <v>545</v>
      </c>
      <c r="W2" s="518" t="b">
        <v>1</v>
      </c>
    </row>
    <row r="3" spans="1:23" ht="112.5" x14ac:dyDescent="0.15">
      <c r="A3" s="355" t="s">
        <v>169</v>
      </c>
      <c r="C3" s="38">
        <v>2018</v>
      </c>
      <c r="D3" s="38" t="s">
        <v>19</v>
      </c>
      <c r="E3" s="39" t="s">
        <v>35</v>
      </c>
      <c r="F3" s="39" t="s">
        <v>58</v>
      </c>
      <c r="G3" s="39" t="s">
        <v>47</v>
      </c>
      <c r="H3" s="39" t="s">
        <v>71</v>
      </c>
      <c r="I3" s="41" t="s">
        <v>102</v>
      </c>
      <c r="J3" s="72" t="s">
        <v>105</v>
      </c>
      <c r="K3" s="37" t="s">
        <v>53</v>
      </c>
      <c r="L3" s="73" t="s">
        <v>315</v>
      </c>
      <c r="M3" s="46" t="s">
        <v>222</v>
      </c>
      <c r="O3" s="518" t="s">
        <v>500</v>
      </c>
      <c r="P3" s="542" t="s">
        <v>558</v>
      </c>
      <c r="S3" s="300" t="s">
        <v>585</v>
      </c>
      <c r="T3" s="515" t="s">
        <v>586</v>
      </c>
      <c r="V3" s="518" t="s">
        <v>546</v>
      </c>
      <c r="W3" s="518" t="b">
        <v>1</v>
      </c>
    </row>
    <row r="4" spans="1:23" ht="78.75" x14ac:dyDescent="0.15">
      <c r="A4" s="355" t="s">
        <v>270</v>
      </c>
      <c r="C4" s="38">
        <v>2019</v>
      </c>
      <c r="E4" s="39" t="s">
        <v>36</v>
      </c>
      <c r="F4" s="39" t="s">
        <v>59</v>
      </c>
      <c r="H4" s="39" t="s">
        <v>72</v>
      </c>
      <c r="I4" s="41"/>
      <c r="J4" s="75">
        <v>104</v>
      </c>
      <c r="K4" s="37" t="s">
        <v>54</v>
      </c>
      <c r="L4" s="73" t="s">
        <v>316</v>
      </c>
      <c r="M4" s="46"/>
      <c r="O4" s="518" t="s">
        <v>506</v>
      </c>
      <c r="P4" s="542" t="s">
        <v>559</v>
      </c>
      <c r="S4" s="300" t="s">
        <v>587</v>
      </c>
      <c r="T4" s="515" t="s">
        <v>453</v>
      </c>
      <c r="V4" s="518" t="s">
        <v>547</v>
      </c>
      <c r="W4" s="518" t="b">
        <v>1</v>
      </c>
    </row>
    <row r="5" spans="1:23" ht="101.25" x14ac:dyDescent="0.15">
      <c r="A5" s="355" t="s">
        <v>211</v>
      </c>
      <c r="C5" s="38">
        <v>2020</v>
      </c>
      <c r="E5" s="39" t="s">
        <v>37</v>
      </c>
      <c r="F5" s="39" t="s">
        <v>60</v>
      </c>
      <c r="K5" s="37" t="s">
        <v>55</v>
      </c>
      <c r="L5" s="73"/>
      <c r="M5" s="46"/>
      <c r="O5" s="518" t="s">
        <v>501</v>
      </c>
      <c r="S5" s="300" t="s">
        <v>588</v>
      </c>
      <c r="T5" s="515" t="s">
        <v>469</v>
      </c>
      <c r="V5" s="518" t="s">
        <v>548</v>
      </c>
      <c r="W5" s="518" t="b">
        <v>1</v>
      </c>
    </row>
    <row r="6" spans="1:23" ht="45" x14ac:dyDescent="0.15">
      <c r="A6" s="355" t="s">
        <v>198</v>
      </c>
      <c r="E6" s="39" t="s">
        <v>38</v>
      </c>
      <c r="F6" s="41"/>
      <c r="K6" s="76"/>
      <c r="L6" s="76"/>
      <c r="O6" s="518" t="s">
        <v>507</v>
      </c>
      <c r="S6" s="300" t="s">
        <v>589</v>
      </c>
      <c r="T6" s="515" t="s">
        <v>554</v>
      </c>
      <c r="V6" s="518" t="s">
        <v>549</v>
      </c>
      <c r="W6" s="518" t="b">
        <v>1</v>
      </c>
    </row>
    <row r="7" spans="1:23" ht="22.5" x14ac:dyDescent="0.15">
      <c r="A7" s="355" t="s">
        <v>271</v>
      </c>
      <c r="E7" s="39" t="s">
        <v>39</v>
      </c>
      <c r="F7" s="41"/>
      <c r="K7" s="83"/>
      <c r="L7" s="76"/>
      <c r="O7" s="518" t="s">
        <v>502</v>
      </c>
    </row>
    <row r="8" spans="1:23" x14ac:dyDescent="0.15">
      <c r="A8" s="355" t="s">
        <v>272</v>
      </c>
      <c r="E8" s="39" t="s">
        <v>40</v>
      </c>
      <c r="F8" s="41"/>
      <c r="K8" s="84" t="s">
        <v>124</v>
      </c>
      <c r="O8" s="518" t="s">
        <v>508</v>
      </c>
    </row>
    <row r="9" spans="1:23" ht="22.5" x14ac:dyDescent="0.15">
      <c r="A9" s="355" t="s">
        <v>170</v>
      </c>
      <c r="E9" s="39" t="s">
        <v>41</v>
      </c>
      <c r="F9" s="41"/>
      <c r="K9" s="82"/>
      <c r="O9" s="518" t="s">
        <v>509</v>
      </c>
    </row>
    <row r="10" spans="1:23" ht="12.75" x14ac:dyDescent="0.15">
      <c r="A10" s="355" t="s">
        <v>273</v>
      </c>
      <c r="E10" s="39" t="s">
        <v>42</v>
      </c>
      <c r="F10" s="41"/>
      <c r="K10" s="83"/>
      <c r="O10" s="518" t="s">
        <v>503</v>
      </c>
    </row>
    <row r="11" spans="1:23" ht="22.5" x14ac:dyDescent="0.15">
      <c r="A11" s="355" t="s">
        <v>274</v>
      </c>
      <c r="E11" s="39" t="s">
        <v>43</v>
      </c>
      <c r="F11" s="41"/>
      <c r="K11" s="85"/>
      <c r="O11" s="518" t="s">
        <v>504</v>
      </c>
    </row>
    <row r="12" spans="1:23" ht="33.75" x14ac:dyDescent="0.15">
      <c r="A12" s="355" t="s">
        <v>275</v>
      </c>
      <c r="E12" s="39" t="s">
        <v>44</v>
      </c>
      <c r="F12" s="41"/>
      <c r="O12" s="518" t="s">
        <v>510</v>
      </c>
      <c r="P12" s="161"/>
    </row>
    <row r="13" spans="1:23" x14ac:dyDescent="0.15">
      <c r="A13" s="355" t="s">
        <v>276</v>
      </c>
      <c r="E13" s="39" t="s">
        <v>45</v>
      </c>
      <c r="F13" s="41"/>
      <c r="O13" s="518" t="s">
        <v>505</v>
      </c>
    </row>
    <row r="14" spans="1:23" x14ac:dyDescent="0.15">
      <c r="A14" s="355" t="s">
        <v>277</v>
      </c>
    </row>
    <row r="15" spans="1:23" x14ac:dyDescent="0.15">
      <c r="A15" s="355" t="s">
        <v>207</v>
      </c>
    </row>
    <row r="16" spans="1:23" x14ac:dyDescent="0.15">
      <c r="A16" s="355" t="s">
        <v>199</v>
      </c>
      <c r="C16" s="161"/>
      <c r="D16" s="154"/>
      <c r="E16" s="154"/>
      <c r="G16" s="229" t="s">
        <v>160</v>
      </c>
    </row>
    <row r="17" spans="1:7" x14ac:dyDescent="0.15">
      <c r="A17" s="355" t="s">
        <v>278</v>
      </c>
      <c r="C17" s="155" t="s">
        <v>128</v>
      </c>
      <c r="D17" s="156" t="str">
        <f>IF(f_year = "","", "01.01."&amp;f_year)</f>
        <v>01.01.2018</v>
      </c>
      <c r="E17" s="156" t="str">
        <f>IF(f_year = "","", "31.12."&amp; f_year)</f>
        <v>31.12.2018</v>
      </c>
      <c r="G17" s="230" t="s">
        <v>849</v>
      </c>
    </row>
    <row r="18" spans="1:7" x14ac:dyDescent="0.15">
      <c r="A18" s="355" t="s">
        <v>279</v>
      </c>
      <c r="C18" s="157"/>
      <c r="D18" s="158"/>
      <c r="E18" s="158"/>
      <c r="G18" s="161"/>
    </row>
    <row r="19" spans="1:7" ht="22.5" x14ac:dyDescent="0.15">
      <c r="A19" s="355" t="s">
        <v>280</v>
      </c>
      <c r="C19" s="161"/>
      <c r="D19" s="154"/>
      <c r="E19" s="154"/>
      <c r="G19" s="229" t="s">
        <v>163</v>
      </c>
    </row>
    <row r="20" spans="1:7" ht="22.5" x14ac:dyDescent="0.15">
      <c r="A20" s="355" t="s">
        <v>171</v>
      </c>
      <c r="C20" s="159" t="s">
        <v>129</v>
      </c>
      <c r="D20" s="160"/>
      <c r="E20" s="160"/>
      <c r="G20" s="84" t="b">
        <v>1</v>
      </c>
    </row>
    <row r="21" spans="1:7" x14ac:dyDescent="0.15">
      <c r="A21" s="355" t="s">
        <v>172</v>
      </c>
    </row>
    <row r="22" spans="1:7" x14ac:dyDescent="0.15">
      <c r="A22" s="355" t="s">
        <v>173</v>
      </c>
    </row>
    <row r="23" spans="1:7" x14ac:dyDescent="0.15">
      <c r="A23" s="355" t="s">
        <v>281</v>
      </c>
    </row>
    <row r="24" spans="1:7" x14ac:dyDescent="0.15">
      <c r="A24" s="355" t="s">
        <v>282</v>
      </c>
    </row>
    <row r="25" spans="1:7" x14ac:dyDescent="0.15">
      <c r="A25" s="355" t="s">
        <v>174</v>
      </c>
    </row>
    <row r="26" spans="1:7" x14ac:dyDescent="0.15">
      <c r="A26" s="355" t="s">
        <v>283</v>
      </c>
    </row>
    <row r="27" spans="1:7" x14ac:dyDescent="0.15">
      <c r="A27" s="355" t="s">
        <v>175</v>
      </c>
    </row>
    <row r="28" spans="1:7" x14ac:dyDescent="0.15">
      <c r="A28" s="355" t="s">
        <v>208</v>
      </c>
    </row>
    <row r="29" spans="1:7" x14ac:dyDescent="0.15">
      <c r="A29" s="355" t="s">
        <v>200</v>
      </c>
    </row>
    <row r="30" spans="1:7" x14ac:dyDescent="0.15">
      <c r="A30" s="355" t="s">
        <v>284</v>
      </c>
    </row>
    <row r="31" spans="1:7" x14ac:dyDescent="0.15">
      <c r="A31" s="355" t="s">
        <v>285</v>
      </c>
    </row>
    <row r="32" spans="1:7" x14ac:dyDescent="0.15">
      <c r="A32" s="355" t="s">
        <v>176</v>
      </c>
    </row>
    <row r="33" spans="1:1" x14ac:dyDescent="0.15">
      <c r="A33" s="355" t="s">
        <v>286</v>
      </c>
    </row>
    <row r="34" spans="1:1" x14ac:dyDescent="0.15">
      <c r="A34" s="355" t="s">
        <v>287</v>
      </c>
    </row>
    <row r="35" spans="1:1" x14ac:dyDescent="0.15">
      <c r="A35" s="355" t="s">
        <v>288</v>
      </c>
    </row>
    <row r="36" spans="1:1" x14ac:dyDescent="0.15">
      <c r="A36" s="355" t="s">
        <v>289</v>
      </c>
    </row>
    <row r="37" spans="1:1" x14ac:dyDescent="0.15">
      <c r="A37" s="355" t="s">
        <v>290</v>
      </c>
    </row>
    <row r="38" spans="1:1" x14ac:dyDescent="0.15">
      <c r="A38" s="355" t="s">
        <v>201</v>
      </c>
    </row>
    <row r="39" spans="1:1" x14ac:dyDescent="0.15">
      <c r="A39" s="355" t="s">
        <v>291</v>
      </c>
    </row>
    <row r="40" spans="1:1" x14ac:dyDescent="0.15">
      <c r="A40" s="355" t="s">
        <v>177</v>
      </c>
    </row>
    <row r="41" spans="1:1" x14ac:dyDescent="0.15">
      <c r="A41" s="355" t="s">
        <v>178</v>
      </c>
    </row>
    <row r="42" spans="1:1" x14ac:dyDescent="0.15">
      <c r="A42" s="355" t="s">
        <v>179</v>
      </c>
    </row>
    <row r="43" spans="1:1" x14ac:dyDescent="0.15">
      <c r="A43" s="355" t="s">
        <v>292</v>
      </c>
    </row>
    <row r="44" spans="1:1" x14ac:dyDescent="0.15">
      <c r="A44" s="355" t="s">
        <v>293</v>
      </c>
    </row>
    <row r="45" spans="1:1" x14ac:dyDescent="0.15">
      <c r="A45" s="355" t="s">
        <v>202</v>
      </c>
    </row>
    <row r="46" spans="1:1" x14ac:dyDescent="0.15">
      <c r="A46" s="355" t="s">
        <v>294</v>
      </c>
    </row>
    <row r="47" spans="1:1" x14ac:dyDescent="0.15">
      <c r="A47" s="355" t="s">
        <v>295</v>
      </c>
    </row>
    <row r="48" spans="1:1" x14ac:dyDescent="0.15">
      <c r="A48" s="355" t="s">
        <v>296</v>
      </c>
    </row>
    <row r="49" spans="1:1" x14ac:dyDescent="0.15">
      <c r="A49" s="355" t="s">
        <v>297</v>
      </c>
    </row>
    <row r="50" spans="1:1" x14ac:dyDescent="0.15">
      <c r="A50" s="355" t="s">
        <v>180</v>
      </c>
    </row>
    <row r="51" spans="1:1" x14ac:dyDescent="0.15">
      <c r="A51" s="355" t="s">
        <v>181</v>
      </c>
    </row>
    <row r="52" spans="1:1" x14ac:dyDescent="0.15">
      <c r="A52" s="355" t="s">
        <v>209</v>
      </c>
    </row>
    <row r="53" spans="1:1" x14ac:dyDescent="0.15">
      <c r="A53" s="355" t="s">
        <v>298</v>
      </c>
    </row>
    <row r="54" spans="1:1" x14ac:dyDescent="0.15">
      <c r="A54" s="355" t="s">
        <v>212</v>
      </c>
    </row>
    <row r="55" spans="1:1" x14ac:dyDescent="0.15">
      <c r="A55" s="355" t="s">
        <v>182</v>
      </c>
    </row>
    <row r="56" spans="1:1" x14ac:dyDescent="0.15">
      <c r="A56" s="355" t="s">
        <v>299</v>
      </c>
    </row>
    <row r="57" spans="1:1" x14ac:dyDescent="0.15">
      <c r="A57" s="355" t="s">
        <v>183</v>
      </c>
    </row>
    <row r="58" spans="1:1" x14ac:dyDescent="0.15">
      <c r="A58" s="355" t="s">
        <v>300</v>
      </c>
    </row>
    <row r="59" spans="1:1" x14ac:dyDescent="0.15">
      <c r="A59" s="355" t="s">
        <v>301</v>
      </c>
    </row>
    <row r="60" spans="1:1" x14ac:dyDescent="0.15">
      <c r="A60" s="355" t="s">
        <v>302</v>
      </c>
    </row>
    <row r="61" spans="1:1" x14ac:dyDescent="0.15">
      <c r="A61" s="355" t="s">
        <v>303</v>
      </c>
    </row>
    <row r="62" spans="1:1" x14ac:dyDescent="0.15">
      <c r="A62" s="355" t="s">
        <v>203</v>
      </c>
    </row>
    <row r="63" spans="1:1" x14ac:dyDescent="0.15">
      <c r="A63" s="355" t="s">
        <v>304</v>
      </c>
    </row>
    <row r="64" spans="1:1" x14ac:dyDescent="0.15">
      <c r="A64" s="355" t="s">
        <v>305</v>
      </c>
    </row>
    <row r="65" spans="1:1" x14ac:dyDescent="0.15">
      <c r="A65" s="355" t="s">
        <v>213</v>
      </c>
    </row>
    <row r="66" spans="1:1" x14ac:dyDescent="0.15">
      <c r="A66" s="355" t="s">
        <v>204</v>
      </c>
    </row>
    <row r="67" spans="1:1" x14ac:dyDescent="0.15">
      <c r="A67" s="355" t="s">
        <v>184</v>
      </c>
    </row>
    <row r="68" spans="1:1" x14ac:dyDescent="0.15">
      <c r="A68" s="355" t="s">
        <v>306</v>
      </c>
    </row>
    <row r="69" spans="1:1" x14ac:dyDescent="0.15">
      <c r="A69" s="355" t="s">
        <v>307</v>
      </c>
    </row>
    <row r="70" spans="1:1" x14ac:dyDescent="0.15">
      <c r="A70" s="355" t="s">
        <v>308</v>
      </c>
    </row>
    <row r="71" spans="1:1" x14ac:dyDescent="0.15">
      <c r="A71" s="355" t="s">
        <v>309</v>
      </c>
    </row>
    <row r="72" spans="1:1" x14ac:dyDescent="0.15">
      <c r="A72" s="355" t="s">
        <v>185</v>
      </c>
    </row>
    <row r="73" spans="1:1" x14ac:dyDescent="0.15">
      <c r="A73" s="355" t="s">
        <v>310</v>
      </c>
    </row>
    <row r="74" spans="1:1" x14ac:dyDescent="0.15">
      <c r="A74" s="355" t="s">
        <v>186</v>
      </c>
    </row>
    <row r="75" spans="1:1" x14ac:dyDescent="0.15">
      <c r="A75" s="355" t="s">
        <v>187</v>
      </c>
    </row>
    <row r="76" spans="1:1" x14ac:dyDescent="0.15">
      <c r="A76" s="355" t="s">
        <v>188</v>
      </c>
    </row>
    <row r="77" spans="1:1" x14ac:dyDescent="0.15">
      <c r="A77" s="355" t="s">
        <v>189</v>
      </c>
    </row>
    <row r="78" spans="1:1" x14ac:dyDescent="0.15">
      <c r="A78" s="355" t="s">
        <v>205</v>
      </c>
    </row>
    <row r="79" spans="1:1" x14ac:dyDescent="0.15">
      <c r="A79" s="355" t="s">
        <v>210</v>
      </c>
    </row>
    <row r="80" spans="1:1" x14ac:dyDescent="0.15">
      <c r="A80" s="355" t="s">
        <v>190</v>
      </c>
    </row>
    <row r="81" spans="1:1" x14ac:dyDescent="0.15">
      <c r="A81" s="355" t="s">
        <v>191</v>
      </c>
    </row>
    <row r="82" spans="1:1" x14ac:dyDescent="0.15">
      <c r="A82" s="355" t="s">
        <v>214</v>
      </c>
    </row>
    <row r="83" spans="1:1" x14ac:dyDescent="0.15">
      <c r="A83" s="355" t="s">
        <v>311</v>
      </c>
    </row>
    <row r="84" spans="1:1" x14ac:dyDescent="0.15">
      <c r="A84" s="355" t="s">
        <v>206</v>
      </c>
    </row>
    <row r="85" spans="1:1" x14ac:dyDescent="0.15">
      <c r="A85" s="355" t="s">
        <v>312</v>
      </c>
    </row>
    <row r="86" spans="1:1" x14ac:dyDescent="0.15">
      <c r="A86" s="355" t="s">
        <v>313</v>
      </c>
    </row>
    <row r="87" spans="1:1" x14ac:dyDescent="0.15">
      <c r="A87" s="355" t="s">
        <v>314</v>
      </c>
    </row>
  </sheetData>
  <sheetProtection formatColumns="0" formatRows="0"/>
  <mergeCells count="2">
    <mergeCell ref="S1:T1"/>
    <mergeCell ref="V1:W1"/>
  </mergeCells>
  <phoneticPr fontId="10"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SelectData">
    <tabColor indexed="47"/>
  </sheetPr>
  <dimension ref="A1"/>
  <sheetViews>
    <sheetView showGridLines="0" workbookViewId="0"/>
  </sheetViews>
  <sheetFormatPr defaultRowHeight="11.25" x14ac:dyDescent="0.1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U1"/>
  <sheetViews>
    <sheetView showGridLines="0" zoomScaleNormal="100" workbookViewId="0"/>
  </sheetViews>
  <sheetFormatPr defaultColWidth="9.140625" defaultRowHeight="15" x14ac:dyDescent="0.15"/>
  <cols>
    <col min="1" max="1" width="9.140625" style="451"/>
    <col min="2" max="2" width="9.140625" style="452"/>
    <col min="3" max="3" width="9.140625" style="453"/>
    <col min="4" max="20" width="9.140625" style="452"/>
    <col min="21" max="21" width="9.140625" style="454"/>
    <col min="22" max="16384" width="9.140625" style="452"/>
  </cols>
  <sheetData/>
  <sheetProtection formatColumns="0" formatRows="0"/>
  <pageMargins left="0.75" right="0.75" top="1" bottom="1" header="0.5" footer="0.5"/>
  <pageSetup paperSize="9" orientation="portrait"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48:AC70"/>
  <sheetViews>
    <sheetView showGridLines="0" zoomScaleNormal="100" workbookViewId="0"/>
  </sheetViews>
  <sheetFormatPr defaultColWidth="9.140625" defaultRowHeight="10.5" customHeight="1" x14ac:dyDescent="0.15"/>
  <cols>
    <col min="1" max="1" width="9.140625" style="15"/>
    <col min="2" max="2" width="9.140625" style="191"/>
    <col min="3" max="3" width="9.140625" style="87"/>
    <col min="4" max="8" width="9.140625" style="33"/>
    <col min="9" max="15" width="9.140625" style="191"/>
    <col min="16" max="16" width="9.140625" style="464"/>
    <col min="17" max="18" width="9.140625" style="191"/>
    <col min="19" max="19" width="9.140625" style="464"/>
    <col min="20" max="24" width="9.140625" style="191"/>
    <col min="25" max="29" width="9.140625" style="47"/>
    <col min="30" max="16384" width="9.140625" style="33"/>
  </cols>
  <sheetData>
    <row r="48" ht="18.95" customHeight="1" x14ac:dyDescent="0.15"/>
    <row r="70" ht="21.95" customHeight="1" x14ac:dyDescent="0.15"/>
  </sheetData>
  <sheetProtection formatColumns="0" formatRows="0"/>
  <pageMargins left="0.75" right="0.75" top="1" bottom="1" header="0.5" footer="0.5"/>
  <pageSetup paperSize="9" orientation="portrait"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8">
    <tabColor indexed="47"/>
  </sheetPr>
  <dimension ref="A1:B1"/>
  <sheetViews>
    <sheetView showGridLines="0" zoomScaleNormal="100" workbookViewId="0"/>
  </sheetViews>
  <sheetFormatPr defaultColWidth="10.5703125" defaultRowHeight="11.25" x14ac:dyDescent="0.15"/>
  <cols>
    <col min="1" max="1" width="10.5703125" style="15"/>
    <col min="2" max="2" width="10.5703125" style="191"/>
    <col min="3" max="16384" width="10.5703125" style="33"/>
  </cols>
  <sheetData/>
  <sheetProtection formatColumns="0" formatRows="0"/>
  <pageMargins left="0.75" right="0.75" top="1" bottom="1" header="0.5" footer="0.5"/>
  <pageSetup paperSize="9" orientation="portrait"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92"/>
  <sheetViews>
    <sheetView showGridLines="0" zoomScale="85" zoomScaleNormal="85" workbookViewId="0"/>
  </sheetViews>
  <sheetFormatPr defaultColWidth="9.140625" defaultRowHeight="15" x14ac:dyDescent="0.15"/>
  <cols>
    <col min="1" max="1" width="10.28515625" style="71" customWidth="1"/>
    <col min="2" max="3" width="10" style="71" customWidth="1"/>
    <col min="4" max="4" width="10.140625" style="71" bestFit="1" customWidth="1"/>
    <col min="5" max="5" width="67.7109375" style="71" customWidth="1"/>
    <col min="6" max="6" width="88.7109375" style="71" customWidth="1"/>
    <col min="7" max="7" width="123.85546875" style="71" customWidth="1"/>
    <col min="8" max="9" width="20.7109375" style="71" customWidth="1"/>
    <col min="10" max="10" width="24.28515625" style="71" customWidth="1"/>
    <col min="11" max="11" width="9.140625" style="71"/>
    <col min="12" max="12" width="7.7109375" style="71" customWidth="1"/>
    <col min="13" max="13" width="32.42578125" style="71" customWidth="1"/>
    <col min="14" max="14" width="9.140625" style="71"/>
    <col min="15" max="18" width="9.85546875" style="71" customWidth="1"/>
    <col min="19" max="19" width="82.42578125" style="71" customWidth="1"/>
    <col min="20" max="20" width="9.85546875" style="71" customWidth="1"/>
    <col min="21" max="21" width="9.85546875" style="259" customWidth="1"/>
    <col min="22" max="24" width="9.85546875" style="71" customWidth="1"/>
    <col min="25" max="16384" width="9.140625" style="71"/>
  </cols>
  <sheetData>
    <row r="3" spans="1:83" x14ac:dyDescent="0.15">
      <c r="A3" s="32" t="s">
        <v>114</v>
      </c>
      <c r="B3" s="32"/>
      <c r="C3" s="32"/>
      <c r="D3" s="32"/>
      <c r="E3" s="32"/>
      <c r="F3" s="32"/>
      <c r="G3" s="32"/>
      <c r="H3" s="32"/>
      <c r="I3" s="32"/>
      <c r="J3" s="32"/>
      <c r="K3" s="32"/>
      <c r="L3" s="32"/>
      <c r="M3" s="32"/>
      <c r="N3" s="32"/>
      <c r="O3" s="32"/>
      <c r="P3" s="32"/>
      <c r="Q3" s="32"/>
      <c r="R3" s="32"/>
      <c r="S3" s="32"/>
      <c r="T3" s="32"/>
      <c r="U3" s="258"/>
      <c r="V3" s="32"/>
      <c r="W3" s="32"/>
    </row>
    <row r="5" spans="1:83" ht="15" customHeight="1" x14ac:dyDescent="0.15">
      <c r="D5" s="239"/>
      <c r="E5" s="241"/>
    </row>
    <row r="7" spans="1:83" x14ac:dyDescent="0.15">
      <c r="A7" s="32" t="s">
        <v>234</v>
      </c>
      <c r="B7" s="32"/>
      <c r="C7" s="32"/>
      <c r="D7" s="32"/>
      <c r="E7" s="32"/>
      <c r="F7" s="32"/>
      <c r="G7" s="32"/>
      <c r="H7" s="32"/>
      <c r="I7" s="32"/>
      <c r="J7" s="32"/>
      <c r="K7" s="32"/>
      <c r="L7" s="32"/>
      <c r="M7" s="32"/>
      <c r="N7" s="32"/>
      <c r="O7" s="32"/>
      <c r="P7" s="32"/>
      <c r="Q7" s="32"/>
      <c r="R7" s="32"/>
      <c r="S7" s="32"/>
      <c r="T7" s="32"/>
      <c r="U7" s="258"/>
      <c r="V7" s="32"/>
      <c r="W7" s="32"/>
    </row>
    <row r="9" spans="1:83" s="93" customFormat="1" ht="15" customHeight="1" x14ac:dyDescent="0.2">
      <c r="C9" s="124"/>
      <c r="D9" s="239"/>
      <c r="E9" s="240"/>
      <c r="U9" s="256"/>
    </row>
    <row r="13" spans="1:83" x14ac:dyDescent="0.15">
      <c r="A13" s="32" t="s">
        <v>165</v>
      </c>
      <c r="B13" s="32"/>
      <c r="C13" s="32"/>
      <c r="D13" s="32"/>
      <c r="E13" s="32"/>
      <c r="F13" s="32"/>
      <c r="G13" s="32"/>
      <c r="H13" s="32"/>
      <c r="I13" s="32"/>
      <c r="J13" s="32"/>
      <c r="K13" s="32"/>
      <c r="L13" s="32"/>
      <c r="M13" s="32"/>
      <c r="N13" s="32"/>
      <c r="O13" s="32"/>
      <c r="P13" s="32"/>
      <c r="Q13" s="32"/>
      <c r="R13" s="32"/>
      <c r="S13" s="32"/>
      <c r="T13" s="32"/>
      <c r="U13" s="258"/>
      <c r="V13" s="32"/>
      <c r="W13" s="32"/>
    </row>
    <row r="14" spans="1:83" x14ac:dyDescent="0.15">
      <c r="D14" s="318"/>
      <c r="E14" s="318"/>
      <c r="F14" s="318"/>
      <c r="G14" s="318"/>
      <c r="H14" s="318"/>
      <c r="I14" s="318"/>
      <c r="J14" s="318"/>
      <c r="K14" s="318"/>
      <c r="L14" s="318"/>
    </row>
    <row r="15" spans="1:83" s="81" customFormat="1" ht="15" customHeight="1" x14ac:dyDescent="0.15">
      <c r="A15" s="51"/>
      <c r="B15" s="191" t="s">
        <v>146</v>
      </c>
      <c r="C15" s="683"/>
      <c r="D15" s="676">
        <v>1</v>
      </c>
      <c r="E15" s="787"/>
      <c r="F15" s="319"/>
      <c r="G15" s="267">
        <v>0</v>
      </c>
      <c r="H15" s="320"/>
      <c r="I15" s="187"/>
      <c r="J15" s="321" t="s">
        <v>242</v>
      </c>
      <c r="K15" s="213"/>
      <c r="L15" s="234"/>
      <c r="M15" s="310">
        <f>mergeValue(H15)</f>
        <v>0</v>
      </c>
      <c r="N15" s="302"/>
      <c r="O15" s="302"/>
      <c r="P15" s="310" t="str">
        <f t="array" ref="P15">IF(ISERROR(MATCH(MID(Q15,1,250),MID(note_ter,1,250),0)),"n","y")</f>
        <v>y</v>
      </c>
      <c r="Q15" s="302"/>
      <c r="R15" s="310" t="str">
        <f>K15&amp;"("&amp;L15&amp;")"</f>
        <v>()</v>
      </c>
      <c r="S15" s="191"/>
      <c r="T15" s="191"/>
      <c r="U15" s="248"/>
      <c r="V15" s="191"/>
      <c r="W15" s="191"/>
      <c r="X15" s="191"/>
      <c r="Y15" s="134"/>
      <c r="Z15" s="134"/>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134"/>
      <c r="BW15" s="134"/>
      <c r="BX15" s="134"/>
      <c r="BY15" s="134"/>
      <c r="BZ15" s="134"/>
      <c r="CA15" s="134"/>
      <c r="CB15" s="134"/>
      <c r="CC15" s="134"/>
      <c r="CD15" s="134"/>
      <c r="CE15" s="134"/>
    </row>
    <row r="16" spans="1:83" s="81" customFormat="1" ht="15" customHeight="1" x14ac:dyDescent="0.15">
      <c r="A16" s="51"/>
      <c r="B16" s="51"/>
      <c r="C16" s="683"/>
      <c r="D16" s="676"/>
      <c r="E16" s="787"/>
      <c r="F16" s="187"/>
      <c r="G16" s="197"/>
      <c r="H16" s="213" t="s">
        <v>50</v>
      </c>
      <c r="I16" s="197"/>
      <c r="J16" s="197"/>
      <c r="K16" s="233"/>
      <c r="L16" s="234"/>
      <c r="M16" s="302"/>
      <c r="N16" s="302"/>
      <c r="O16" s="302"/>
      <c r="P16" s="302"/>
      <c r="Q16" s="310"/>
      <c r="R16" s="302"/>
      <c r="S16" s="191"/>
      <c r="T16" s="191"/>
      <c r="U16" s="248"/>
      <c r="V16" s="191"/>
      <c r="W16" s="191"/>
      <c r="X16" s="191"/>
      <c r="Y16" s="134"/>
      <c r="Z16" s="134"/>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134"/>
      <c r="BW16" s="134"/>
      <c r="BX16" s="134"/>
      <c r="BY16" s="134"/>
      <c r="BZ16" s="134"/>
      <c r="CA16" s="134"/>
      <c r="CB16" s="134"/>
      <c r="CC16" s="134"/>
      <c r="CD16" s="134"/>
      <c r="CE16" s="134"/>
    </row>
    <row r="17" spans="1:83" x14ac:dyDescent="0.15">
      <c r="Q17" s="242"/>
    </row>
    <row r="18" spans="1:83" x14ac:dyDescent="0.15">
      <c r="A18" s="32" t="s">
        <v>166</v>
      </c>
      <c r="B18" s="32"/>
      <c r="C18" s="32"/>
      <c r="D18" s="32"/>
      <c r="E18" s="32"/>
      <c r="F18" s="32"/>
      <c r="G18" s="32"/>
      <c r="H18" s="32"/>
      <c r="I18" s="32"/>
      <c r="J18" s="32"/>
      <c r="K18" s="32"/>
      <c r="L18" s="32"/>
      <c r="M18" s="32"/>
      <c r="N18" s="32"/>
      <c r="O18" s="32"/>
      <c r="P18" s="32"/>
      <c r="Q18" s="243"/>
      <c r="R18" s="32"/>
      <c r="S18" s="32"/>
      <c r="T18" s="32"/>
      <c r="U18" s="258"/>
      <c r="V18" s="32"/>
      <c r="W18" s="32"/>
    </row>
    <row r="19" spans="1:83" x14ac:dyDescent="0.15">
      <c r="F19" s="318"/>
      <c r="G19" s="318"/>
      <c r="H19" s="318"/>
      <c r="I19" s="318"/>
      <c r="J19" s="318"/>
      <c r="K19" s="318"/>
      <c r="L19" s="318"/>
      <c r="Q19" s="242"/>
    </row>
    <row r="20" spans="1:83" s="81" customFormat="1" ht="15" customHeight="1" x14ac:dyDescent="0.15">
      <c r="A20" s="51"/>
      <c r="B20" s="191" t="s">
        <v>146</v>
      </c>
      <c r="C20" s="788"/>
      <c r="D20" s="86"/>
      <c r="E20" s="322"/>
      <c r="F20" s="789"/>
      <c r="G20" s="676">
        <v>0</v>
      </c>
      <c r="H20" s="795"/>
      <c r="I20" s="187"/>
      <c r="J20" s="321" t="s">
        <v>242</v>
      </c>
      <c r="K20" s="213"/>
      <c r="L20" s="234"/>
      <c r="M20" s="310">
        <f>mergeValue(H20)</f>
        <v>0</v>
      </c>
      <c r="N20" s="302"/>
      <c r="O20" s="302"/>
      <c r="P20" s="302"/>
      <c r="Q20" s="302"/>
      <c r="R20" s="310" t="str">
        <f>K20&amp;"("&amp;L20&amp;")"</f>
        <v>()</v>
      </c>
      <c r="S20" s="191"/>
      <c r="T20" s="191"/>
      <c r="U20" s="248"/>
      <c r="V20" s="191"/>
      <c r="W20" s="191"/>
      <c r="X20" s="191"/>
      <c r="Y20" s="134"/>
      <c r="Z20" s="134"/>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134"/>
      <c r="BW20" s="134"/>
      <c r="BX20" s="134"/>
      <c r="BY20" s="134"/>
      <c r="BZ20" s="134"/>
      <c r="CA20" s="134"/>
      <c r="CB20" s="134"/>
      <c r="CC20" s="134"/>
      <c r="CD20" s="134"/>
      <c r="CE20" s="134"/>
    </row>
    <row r="21" spans="1:83" s="81" customFormat="1" ht="15" customHeight="1" x14ac:dyDescent="0.15">
      <c r="A21" s="51"/>
      <c r="B21" s="51"/>
      <c r="C21" s="788"/>
      <c r="D21" s="86"/>
      <c r="E21" s="322"/>
      <c r="F21" s="789"/>
      <c r="G21" s="676"/>
      <c r="H21" s="795"/>
      <c r="I21" s="197"/>
      <c r="J21" s="197"/>
      <c r="K21" s="213" t="s">
        <v>49</v>
      </c>
      <c r="L21" s="234"/>
      <c r="M21" s="302"/>
      <c r="N21" s="302"/>
      <c r="O21" s="302"/>
      <c r="P21" s="302"/>
      <c r="Q21" s="310"/>
      <c r="R21" s="302"/>
      <c r="S21" s="191"/>
      <c r="T21" s="191"/>
      <c r="U21" s="248"/>
      <c r="V21" s="191"/>
      <c r="W21" s="191"/>
      <c r="X21" s="191"/>
      <c r="Y21" s="134"/>
      <c r="Z21" s="134"/>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134"/>
      <c r="BW21" s="134"/>
      <c r="BX21" s="134"/>
      <c r="BY21" s="134"/>
      <c r="BZ21" s="134"/>
      <c r="CA21" s="134"/>
      <c r="CB21" s="134"/>
      <c r="CC21" s="134"/>
      <c r="CD21" s="134"/>
      <c r="CE21" s="134"/>
    </row>
    <row r="22" spans="1:83" x14ac:dyDescent="0.15">
      <c r="Q22" s="242"/>
    </row>
    <row r="23" spans="1:83" x14ac:dyDescent="0.15">
      <c r="A23" s="32" t="s">
        <v>167</v>
      </c>
      <c r="B23" s="32"/>
      <c r="C23" s="32"/>
      <c r="D23" s="32"/>
      <c r="E23" s="32"/>
      <c r="F23" s="32"/>
      <c r="G23" s="32"/>
      <c r="H23" s="32"/>
      <c r="I23" s="32"/>
      <c r="J23" s="32"/>
      <c r="K23" s="32"/>
      <c r="L23" s="32"/>
      <c r="M23" s="32"/>
      <c r="N23" s="32"/>
      <c r="O23" s="32"/>
      <c r="P23" s="32"/>
      <c r="Q23" s="243"/>
      <c r="R23" s="32"/>
      <c r="S23" s="32"/>
      <c r="T23" s="32"/>
      <c r="U23" s="258"/>
      <c r="V23" s="32"/>
      <c r="W23" s="32"/>
    </row>
    <row r="24" spans="1:83" x14ac:dyDescent="0.15">
      <c r="Q24" s="242"/>
    </row>
    <row r="25" spans="1:83" s="81" customFormat="1" ht="15" customHeight="1" x14ac:dyDescent="0.15">
      <c r="A25" s="51"/>
      <c r="B25" s="191" t="s">
        <v>146</v>
      </c>
      <c r="C25" s="323"/>
      <c r="D25" s="71"/>
      <c r="E25" s="266"/>
      <c r="F25" s="71"/>
      <c r="G25" s="71"/>
      <c r="H25" s="71"/>
      <c r="I25" s="268"/>
      <c r="J25" s="267">
        <v>0</v>
      </c>
      <c r="K25" s="324"/>
      <c r="L25" s="192"/>
      <c r="M25" s="310">
        <f>mergeValue(H25)</f>
        <v>0</v>
      </c>
      <c r="N25" s="302"/>
      <c r="O25" s="302"/>
      <c r="P25" s="302"/>
      <c r="Q25" s="302"/>
      <c r="R25" s="310" t="str">
        <f>K25&amp;" ("&amp;L25&amp;")"</f>
        <v xml:space="preserve"> ()</v>
      </c>
      <c r="S25" s="191"/>
      <c r="T25" s="191"/>
      <c r="U25" s="248"/>
      <c r="V25" s="191"/>
      <c r="W25" s="191"/>
      <c r="X25" s="191"/>
      <c r="Y25" s="134"/>
      <c r="Z25" s="134"/>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134"/>
      <c r="BW25" s="134"/>
      <c r="BX25" s="134"/>
      <c r="BY25" s="134"/>
      <c r="BZ25" s="134"/>
      <c r="CA25" s="134"/>
      <c r="CB25" s="134"/>
      <c r="CC25" s="134"/>
      <c r="CD25" s="134"/>
      <c r="CE25" s="134"/>
    </row>
    <row r="26" spans="1:83" customFormat="1" ht="17.100000000000001" customHeight="1" x14ac:dyDescent="0.15"/>
    <row r="27" spans="1:83" x14ac:dyDescent="0.15">
      <c r="A27" s="32" t="s">
        <v>152</v>
      </c>
      <c r="B27" s="32"/>
      <c r="C27" s="32"/>
      <c r="D27" s="32"/>
      <c r="E27" s="32"/>
      <c r="F27" s="32"/>
      <c r="G27" s="32"/>
      <c r="H27" s="32"/>
      <c r="I27" s="32"/>
      <c r="J27" s="32"/>
      <c r="K27" s="32"/>
      <c r="L27" s="32"/>
      <c r="M27" s="32"/>
      <c r="N27" s="32"/>
      <c r="O27" s="32"/>
      <c r="P27" s="32"/>
      <c r="Q27" s="32"/>
      <c r="R27" s="32"/>
      <c r="S27" s="32"/>
      <c r="T27" s="32"/>
      <c r="U27" s="258"/>
      <c r="V27" s="32"/>
      <c r="W27" s="32"/>
    </row>
    <row r="29" spans="1:83" s="181" customFormat="1" ht="15" customHeight="1" x14ac:dyDescent="0.15">
      <c r="A29" s="71"/>
      <c r="B29" s="71"/>
      <c r="C29" s="86"/>
      <c r="D29" s="701" t="s">
        <v>26</v>
      </c>
      <c r="E29" s="796"/>
      <c r="F29" s="797" t="s">
        <v>19</v>
      </c>
      <c r="G29" s="789"/>
      <c r="H29" s="790">
        <v>1</v>
      </c>
      <c r="I29" s="793"/>
      <c r="J29" s="691" t="s">
        <v>19</v>
      </c>
      <c r="K29" s="201"/>
      <c r="L29" s="196" t="s">
        <v>26</v>
      </c>
      <c r="M29" s="217"/>
      <c r="N29" s="176"/>
      <c r="O29" s="176"/>
      <c r="P29" s="176"/>
      <c r="Q29" s="176"/>
      <c r="R29" s="176"/>
      <c r="S29" s="176"/>
      <c r="T29" s="176"/>
      <c r="U29" s="253"/>
      <c r="V29" s="176"/>
      <c r="W29" s="176"/>
      <c r="X29" s="194"/>
      <c r="Y29" s="194" t="s">
        <v>142</v>
      </c>
      <c r="Z29" s="194">
        <v>1705000</v>
      </c>
      <c r="AA29" s="194"/>
      <c r="AB29" s="194"/>
      <c r="AC29" s="194"/>
      <c r="AD29" s="194"/>
      <c r="AE29" s="194"/>
      <c r="AF29" s="194"/>
      <c r="AG29" s="194"/>
      <c r="AH29" s="194"/>
      <c r="AI29" s="194"/>
      <c r="AJ29" s="194"/>
      <c r="AK29" s="194"/>
      <c r="AL29" s="194"/>
    </row>
    <row r="30" spans="1:83" s="181" customFormat="1" ht="15" customHeight="1" x14ac:dyDescent="0.15">
      <c r="A30" s="71"/>
      <c r="B30" s="71"/>
      <c r="C30" s="86"/>
      <c r="D30" s="701"/>
      <c r="E30" s="796"/>
      <c r="F30" s="797"/>
      <c r="G30" s="789"/>
      <c r="H30" s="790"/>
      <c r="I30" s="794"/>
      <c r="J30" s="691"/>
      <c r="K30" s="187"/>
      <c r="L30" s="197"/>
      <c r="M30" s="216" t="s">
        <v>320</v>
      </c>
      <c r="N30" s="176"/>
      <c r="O30" s="176"/>
      <c r="P30" s="176"/>
      <c r="Q30" s="176"/>
      <c r="R30" s="176"/>
      <c r="S30" s="176"/>
      <c r="T30" s="176"/>
      <c r="U30" s="253"/>
      <c r="V30" s="176"/>
      <c r="W30" s="176"/>
      <c r="X30" s="194"/>
      <c r="Y30" s="194"/>
      <c r="Z30" s="194"/>
      <c r="AA30" s="194"/>
      <c r="AB30" s="194"/>
      <c r="AC30" s="194"/>
      <c r="AD30" s="194"/>
      <c r="AE30" s="194"/>
      <c r="AF30" s="194"/>
      <c r="AG30" s="194"/>
      <c r="AH30" s="194"/>
      <c r="AI30" s="194"/>
      <c r="AJ30" s="194"/>
      <c r="AK30" s="194"/>
      <c r="AL30" s="194"/>
    </row>
    <row r="31" spans="1:83" s="181" customFormat="1" ht="15" customHeight="1" x14ac:dyDescent="0.15">
      <c r="A31" s="71"/>
      <c r="B31" s="71"/>
      <c r="C31" s="86"/>
      <c r="D31" s="701"/>
      <c r="E31" s="796"/>
      <c r="F31" s="691"/>
      <c r="G31" s="572"/>
      <c r="H31" s="197"/>
      <c r="I31" s="193" t="s">
        <v>195</v>
      </c>
      <c r="J31" s="197"/>
      <c r="K31" s="197"/>
      <c r="L31" s="197"/>
      <c r="M31" s="198"/>
      <c r="N31" s="176"/>
      <c r="O31" s="176"/>
      <c r="P31" s="176"/>
      <c r="Q31" s="176"/>
      <c r="R31" s="176"/>
      <c r="S31" s="176"/>
      <c r="T31" s="176"/>
      <c r="U31" s="253"/>
      <c r="V31" s="176"/>
      <c r="W31" s="176"/>
      <c r="X31" s="194"/>
      <c r="Y31" s="194"/>
      <c r="Z31" s="194"/>
      <c r="AA31" s="194"/>
      <c r="AB31" s="194"/>
      <c r="AC31" s="194"/>
      <c r="AD31" s="194"/>
      <c r="AE31" s="194"/>
      <c r="AF31" s="194"/>
      <c r="AG31" s="194"/>
      <c r="AH31" s="194"/>
      <c r="AI31" s="194"/>
      <c r="AJ31" s="194"/>
      <c r="AK31" s="194"/>
      <c r="AL31" s="194"/>
    </row>
    <row r="33" spans="1:38" x14ac:dyDescent="0.15">
      <c r="A33" s="32" t="s">
        <v>161</v>
      </c>
      <c r="B33" s="32"/>
      <c r="C33" s="32"/>
      <c r="D33" s="32"/>
      <c r="E33" s="32"/>
      <c r="F33" s="32"/>
      <c r="G33" s="32"/>
      <c r="H33" s="32"/>
      <c r="I33" s="32"/>
      <c r="J33" s="32"/>
      <c r="K33" s="32"/>
      <c r="L33" s="32"/>
      <c r="M33" s="32"/>
      <c r="N33" s="32"/>
      <c r="O33" s="32"/>
      <c r="P33" s="32"/>
      <c r="Q33" s="32"/>
      <c r="R33" s="32"/>
      <c r="S33" s="32"/>
      <c r="T33" s="32"/>
      <c r="U33" s="258"/>
      <c r="V33" s="32"/>
      <c r="W33" s="32"/>
    </row>
    <row r="35" spans="1:38" s="181" customFormat="1" ht="15" customHeight="1" x14ac:dyDescent="0.15">
      <c r="A35" s="71"/>
      <c r="B35" s="71"/>
      <c r="C35" s="86"/>
      <c r="D35" s="71"/>
      <c r="E35" s="71"/>
      <c r="F35" s="71"/>
      <c r="G35" s="789"/>
      <c r="H35" s="790">
        <v>1</v>
      </c>
      <c r="I35" s="791"/>
      <c r="J35" s="691" t="s">
        <v>19</v>
      </c>
      <c r="K35" s="201"/>
      <c r="L35" s="196" t="s">
        <v>26</v>
      </c>
      <c r="M35" s="217"/>
      <c r="N35" s="176"/>
      <c r="O35" s="176"/>
      <c r="P35" s="176"/>
      <c r="Q35" s="176"/>
      <c r="R35" s="176"/>
      <c r="S35" s="176"/>
      <c r="T35" s="176"/>
      <c r="U35" s="253"/>
      <c r="V35" s="176"/>
      <c r="W35" s="176"/>
      <c r="X35" s="194"/>
      <c r="Y35" s="194" t="s">
        <v>142</v>
      </c>
      <c r="Z35" s="194">
        <v>1705000</v>
      </c>
      <c r="AA35" s="194"/>
      <c r="AB35" s="194"/>
      <c r="AC35" s="194"/>
      <c r="AD35" s="194"/>
      <c r="AE35" s="194"/>
      <c r="AF35" s="194"/>
      <c r="AG35" s="194"/>
      <c r="AH35" s="194"/>
      <c r="AI35" s="194"/>
      <c r="AJ35" s="194"/>
      <c r="AK35" s="194"/>
      <c r="AL35" s="194"/>
    </row>
    <row r="36" spans="1:38" s="181" customFormat="1" ht="15" customHeight="1" x14ac:dyDescent="0.15">
      <c r="A36" s="71"/>
      <c r="B36" s="71"/>
      <c r="C36" s="86"/>
      <c r="D36" s="71"/>
      <c r="E36" s="71"/>
      <c r="F36" s="71"/>
      <c r="G36" s="789"/>
      <c r="H36" s="790"/>
      <c r="I36" s="792"/>
      <c r="J36" s="691"/>
      <c r="K36" s="187"/>
      <c r="L36" s="197"/>
      <c r="M36" s="216" t="s">
        <v>320</v>
      </c>
      <c r="N36" s="176"/>
      <c r="O36" s="176"/>
      <c r="P36" s="176"/>
      <c r="Q36" s="176"/>
      <c r="R36" s="176"/>
      <c r="S36" s="176"/>
      <c r="T36" s="176"/>
      <c r="U36" s="253"/>
      <c r="V36" s="176"/>
      <c r="W36" s="176"/>
      <c r="X36" s="194"/>
      <c r="Y36" s="194"/>
      <c r="Z36" s="194"/>
      <c r="AA36" s="194"/>
      <c r="AB36" s="194"/>
      <c r="AC36" s="194"/>
      <c r="AD36" s="194"/>
      <c r="AE36" s="194"/>
      <c r="AF36" s="194"/>
      <c r="AG36" s="194"/>
      <c r="AH36" s="194"/>
      <c r="AI36" s="194"/>
      <c r="AJ36" s="194"/>
      <c r="AK36" s="194"/>
      <c r="AL36" s="194"/>
    </row>
    <row r="37" spans="1:38" x14ac:dyDescent="0.15">
      <c r="K37" s="197"/>
      <c r="L37" s="197"/>
      <c r="M37" s="198"/>
    </row>
    <row r="38" spans="1:38" x14ac:dyDescent="0.15">
      <c r="A38" s="32" t="s">
        <v>162</v>
      </c>
      <c r="B38" s="32"/>
      <c r="C38" s="32"/>
      <c r="D38" s="32"/>
      <c r="E38" s="32"/>
      <c r="F38" s="32"/>
      <c r="G38" s="32"/>
      <c r="H38" s="32"/>
      <c r="I38" s="32"/>
      <c r="J38" s="32"/>
      <c r="K38" s="32"/>
      <c r="L38" s="32"/>
      <c r="M38" s="32"/>
      <c r="N38" s="32"/>
      <c r="O38" s="32"/>
      <c r="P38" s="32"/>
      <c r="Q38" s="32"/>
      <c r="R38" s="32"/>
      <c r="S38" s="32"/>
      <c r="T38" s="32"/>
      <c r="U38" s="258"/>
      <c r="V38" s="32"/>
      <c r="W38" s="32"/>
    </row>
    <row r="40" spans="1:38" s="181" customFormat="1" ht="15" customHeight="1" x14ac:dyDescent="0.15">
      <c r="A40" s="71"/>
      <c r="B40" s="71"/>
      <c r="C40" s="86"/>
      <c r="D40" s="71"/>
      <c r="E40" s="71"/>
      <c r="F40" s="71"/>
      <c r="G40" s="71"/>
      <c r="H40" s="71"/>
      <c r="I40" s="71"/>
      <c r="J40" s="71"/>
      <c r="K40" s="200"/>
      <c r="L40" s="196" t="s">
        <v>26</v>
      </c>
      <c r="M40" s="218"/>
      <c r="N40" s="238"/>
      <c r="O40" s="176"/>
      <c r="P40" s="176"/>
      <c r="Q40" s="176"/>
      <c r="R40" s="176"/>
      <c r="S40" s="176"/>
      <c r="T40" s="176"/>
      <c r="U40" s="253"/>
      <c r="V40" s="176"/>
      <c r="W40" s="176"/>
      <c r="X40" s="194"/>
      <c r="Y40" s="194" t="s">
        <v>142</v>
      </c>
      <c r="Z40" s="194">
        <v>1705000</v>
      </c>
      <c r="AA40" s="194"/>
      <c r="AB40" s="194"/>
      <c r="AC40" s="194"/>
      <c r="AD40" s="194"/>
      <c r="AE40" s="194"/>
      <c r="AF40" s="194"/>
      <c r="AG40" s="194"/>
      <c r="AH40" s="194"/>
      <c r="AI40" s="194"/>
      <c r="AJ40" s="194"/>
      <c r="AK40" s="194"/>
      <c r="AL40" s="194"/>
    </row>
    <row r="43" spans="1:38" s="32" customFormat="1" ht="17.100000000000001" customHeight="1" x14ac:dyDescent="0.15">
      <c r="A43" s="32" t="s">
        <v>120</v>
      </c>
    </row>
    <row r="44" spans="1:38" customFormat="1" ht="17.100000000000001" customHeight="1" x14ac:dyDescent="0.15"/>
    <row r="45" spans="1:38" s="164" customFormat="1" ht="14.25" x14ac:dyDescent="0.15">
      <c r="A45" s="291" t="s">
        <v>1</v>
      </c>
      <c r="B45" s="277" t="s">
        <v>141</v>
      </c>
      <c r="C45" s="278"/>
      <c r="D45" s="279"/>
      <c r="E45" s="280"/>
      <c r="F45" s="281"/>
      <c r="G45" s="281"/>
      <c r="H45" s="281"/>
      <c r="I45" s="282"/>
      <c r="J45" s="283"/>
      <c r="K45" s="292"/>
      <c r="M45" s="284" t="str">
        <f>IF(ISERROR(INDEX(kind_of_nameforms,MATCH(E45,kind_of_forms,0),1)),"",INDEX(kind_of_nameforms,MATCH(E45,kind_of_forms,0),1))</f>
        <v/>
      </c>
      <c r="N45" s="301"/>
    </row>
    <row r="46" spans="1:38" customFormat="1" ht="17.100000000000001" customHeight="1" x14ac:dyDescent="0.15"/>
    <row r="47" spans="1:38" s="32" customFormat="1" ht="17.100000000000001" customHeight="1" x14ac:dyDescent="0.15">
      <c r="A47" s="32" t="s">
        <v>262</v>
      </c>
      <c r="B47" s="32" t="s">
        <v>263</v>
      </c>
      <c r="C47" s="32" t="s">
        <v>264</v>
      </c>
      <c r="D47" s="32" t="s">
        <v>265</v>
      </c>
    </row>
    <row r="48" spans="1:38" ht="17.100000000000001" customHeight="1" x14ac:dyDescent="0.15">
      <c r="U48" s="71"/>
    </row>
    <row r="49" spans="1:21" s="353" customFormat="1" x14ac:dyDescent="0.15">
      <c r="D49" s="354"/>
      <c r="E49" s="318"/>
      <c r="F49" s="318"/>
      <c r="G49" s="318"/>
      <c r="U49" s="254"/>
    </row>
    <row r="50" spans="1:21" x14ac:dyDescent="0.15">
      <c r="C50" s="134"/>
      <c r="D50" s="720" t="s">
        <v>236</v>
      </c>
      <c r="E50" s="721"/>
      <c r="F50" s="721"/>
      <c r="G50" s="722"/>
    </row>
    <row r="51" spans="1:21" s="33" customFormat="1" ht="11.25" customHeight="1" x14ac:dyDescent="0.15">
      <c r="A51" s="47"/>
      <c r="C51" s="52"/>
      <c r="D51" s="723" t="s">
        <v>225</v>
      </c>
      <c r="E51" s="723"/>
      <c r="F51" s="723"/>
      <c r="G51" s="724" t="s">
        <v>226</v>
      </c>
      <c r="H51" s="191"/>
      <c r="R51" s="247"/>
    </row>
    <row r="52" spans="1:21" s="33" customFormat="1" ht="11.25" customHeight="1" x14ac:dyDescent="0.15">
      <c r="A52" s="47" t="s">
        <v>465</v>
      </c>
      <c r="C52" s="52"/>
      <c r="D52" s="330" t="s">
        <v>25</v>
      </c>
      <c r="E52" s="331"/>
      <c r="F52" s="332" t="s">
        <v>215</v>
      </c>
      <c r="G52" s="725"/>
      <c r="H52" s="191"/>
      <c r="R52" s="247"/>
    </row>
    <row r="53" spans="1:21" s="33" customFormat="1" ht="12" customHeight="1" x14ac:dyDescent="0.15">
      <c r="A53" s="47"/>
      <c r="C53" s="52"/>
      <c r="D53" s="349" t="s">
        <v>26</v>
      </c>
      <c r="E53" s="333">
        <v>2</v>
      </c>
      <c r="F53" s="334">
        <v>3</v>
      </c>
      <c r="G53" s="335">
        <v>4</v>
      </c>
      <c r="H53" s="191"/>
      <c r="R53" s="247"/>
    </row>
    <row r="54" spans="1:21" s="33" customFormat="1" x14ac:dyDescent="0.15">
      <c r="A54" s="47"/>
      <c r="C54" s="52"/>
      <c r="D54" s="329">
        <v>1</v>
      </c>
      <c r="E54" s="337" t="s">
        <v>245</v>
      </c>
      <c r="F54" s="357" t="str">
        <f>IF(form_up_date="","",form_up_date)</f>
        <v>01.04.2019</v>
      </c>
      <c r="G54" s="359" t="s">
        <v>246</v>
      </c>
      <c r="H54" s="191"/>
      <c r="R54" s="247"/>
    </row>
    <row r="55" spans="1:21" s="33" customFormat="1" ht="45" x14ac:dyDescent="0.15">
      <c r="A55" s="47"/>
      <c r="C55" s="52"/>
      <c r="D55" s="329" t="s">
        <v>257</v>
      </c>
      <c r="E55" s="337" t="s">
        <v>247</v>
      </c>
      <c r="F55" s="357"/>
      <c r="G55" s="338" t="s">
        <v>318</v>
      </c>
      <c r="H55" s="191"/>
      <c r="R55" s="247"/>
    </row>
    <row r="56" spans="1:21" s="33" customFormat="1" x14ac:dyDescent="0.15">
      <c r="A56" s="47"/>
      <c r="C56" s="52"/>
      <c r="D56" s="329" t="s">
        <v>258</v>
      </c>
      <c r="E56" s="337" t="s">
        <v>248</v>
      </c>
      <c r="F56" s="357"/>
      <c r="G56" s="359" t="s">
        <v>249</v>
      </c>
      <c r="H56" s="191"/>
      <c r="R56" s="247"/>
    </row>
    <row r="57" spans="1:21" s="33" customFormat="1" x14ac:dyDescent="0.15">
      <c r="A57" s="47"/>
      <c r="C57" s="52"/>
      <c r="D57" s="329" t="s">
        <v>259</v>
      </c>
      <c r="E57" s="337" t="s">
        <v>250</v>
      </c>
      <c r="F57" s="358" t="s">
        <v>251</v>
      </c>
      <c r="G57" s="338"/>
      <c r="H57" s="191"/>
      <c r="R57" s="247"/>
    </row>
    <row r="58" spans="1:21" s="33" customFormat="1" x14ac:dyDescent="0.15">
      <c r="A58" s="47"/>
      <c r="C58" s="52"/>
      <c r="D58" s="336" t="str">
        <f>D57&amp;".1"</f>
        <v>4.1.1</v>
      </c>
      <c r="E58" s="339" t="s">
        <v>3</v>
      </c>
      <c r="F58" s="357" t="str">
        <f>IF(region_name="","",region_name)</f>
        <v>Тюменская область</v>
      </c>
      <c r="G58" s="359" t="s">
        <v>252</v>
      </c>
      <c r="H58" s="191"/>
      <c r="R58" s="247"/>
    </row>
    <row r="59" spans="1:21" s="33" customFormat="1" ht="22.5" x14ac:dyDescent="0.15">
      <c r="A59" s="47"/>
      <c r="C59" s="52"/>
      <c r="D59" s="329" t="s">
        <v>260</v>
      </c>
      <c r="E59" s="340" t="s">
        <v>253</v>
      </c>
      <c r="F59" s="357"/>
      <c r="G59" s="360" t="s">
        <v>254</v>
      </c>
      <c r="H59" s="191"/>
      <c r="R59" s="247"/>
    </row>
    <row r="60" spans="1:21" s="33" customFormat="1" ht="56.25" x14ac:dyDescent="0.15">
      <c r="A60" s="47"/>
      <c r="C60" s="52"/>
      <c r="D60" s="329" t="s">
        <v>261</v>
      </c>
      <c r="E60" s="341" t="s">
        <v>255</v>
      </c>
      <c r="F60" s="357"/>
      <c r="G60" s="348" t="s">
        <v>317</v>
      </c>
      <c r="H60" s="191"/>
      <c r="R60" s="247"/>
    </row>
    <row r="66" spans="1:83" ht="11.25" x14ac:dyDescent="0.15">
      <c r="A66" s="473" t="s">
        <v>454</v>
      </c>
      <c r="B66" s="473"/>
      <c r="C66" s="473"/>
      <c r="D66" s="473"/>
      <c r="E66" s="473"/>
      <c r="F66" s="473"/>
      <c r="G66" s="473"/>
      <c r="H66" s="473"/>
      <c r="I66" s="473"/>
      <c r="J66" s="473"/>
      <c r="K66" s="473"/>
      <c r="L66" s="473"/>
      <c r="M66" s="473"/>
      <c r="N66" s="473"/>
      <c r="O66" s="473"/>
      <c r="P66" s="473"/>
      <c r="Q66" s="473"/>
      <c r="R66" s="473"/>
      <c r="S66" s="473"/>
      <c r="T66" s="473"/>
      <c r="U66" s="473"/>
      <c r="V66" s="473"/>
      <c r="W66" s="473"/>
      <c r="X66" s="473"/>
      <c r="Y66" s="474"/>
      <c r="Z66" s="474"/>
      <c r="AA66" s="475"/>
      <c r="AB66" s="475"/>
      <c r="AC66" s="475"/>
      <c r="AD66" s="475"/>
      <c r="AE66" s="475"/>
      <c r="AF66" s="475"/>
      <c r="AG66" s="475"/>
      <c r="AH66" s="475"/>
      <c r="AI66" s="475"/>
      <c r="AJ66" s="475"/>
      <c r="AK66" s="475"/>
      <c r="AL66" s="475"/>
      <c r="AM66" s="475"/>
      <c r="AN66" s="475"/>
      <c r="AO66" s="475"/>
      <c r="AP66" s="475"/>
      <c r="AQ66" s="475"/>
      <c r="AR66" s="475"/>
      <c r="AS66" s="475"/>
      <c r="AT66" s="475"/>
      <c r="AU66" s="475"/>
      <c r="AV66" s="475"/>
      <c r="AW66" s="475"/>
      <c r="AX66" s="475"/>
      <c r="AY66" s="475"/>
      <c r="AZ66" s="475"/>
      <c r="BA66" s="475"/>
      <c r="BB66" s="475"/>
      <c r="BC66" s="475"/>
      <c r="BD66" s="475"/>
      <c r="BE66" s="475"/>
      <c r="BF66" s="475"/>
      <c r="BG66" s="475"/>
      <c r="BH66" s="475"/>
      <c r="BI66" s="475"/>
      <c r="BJ66" s="475"/>
      <c r="BK66" s="475"/>
      <c r="BL66" s="475"/>
      <c r="BM66" s="475"/>
      <c r="BN66" s="475"/>
      <c r="BO66" s="475"/>
      <c r="BP66" s="475"/>
      <c r="BQ66" s="475"/>
      <c r="BR66" s="475"/>
      <c r="BS66" s="475"/>
      <c r="BT66" s="475"/>
      <c r="BU66" s="475"/>
      <c r="BV66" s="474"/>
      <c r="BW66" s="474"/>
      <c r="BX66" s="474"/>
      <c r="BY66" s="474"/>
      <c r="BZ66" s="474"/>
      <c r="CA66" s="474"/>
      <c r="CB66" s="474"/>
      <c r="CC66" s="474"/>
      <c r="CD66" s="474"/>
      <c r="CE66" s="474"/>
    </row>
    <row r="67" spans="1:83" ht="11.25" x14ac:dyDescent="0.15">
      <c r="A67" s="472"/>
      <c r="B67" s="472"/>
      <c r="C67" s="472"/>
      <c r="D67" s="472"/>
      <c r="E67" s="472"/>
      <c r="F67" s="472"/>
      <c r="G67" s="472"/>
      <c r="H67" s="472"/>
      <c r="I67" s="472"/>
      <c r="J67" s="472"/>
      <c r="K67" s="472"/>
      <c r="L67" s="472"/>
      <c r="M67" s="472"/>
      <c r="N67" s="472"/>
      <c r="O67" s="472"/>
      <c r="P67" s="472"/>
      <c r="Q67" s="477"/>
      <c r="R67" s="477"/>
      <c r="S67" s="477"/>
      <c r="T67" s="477"/>
      <c r="U67" s="477"/>
      <c r="V67" s="477"/>
      <c r="W67" s="477"/>
      <c r="X67" s="477"/>
      <c r="Y67" s="477"/>
      <c r="Z67" s="477"/>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c r="BP67" s="476"/>
      <c r="BQ67" s="476"/>
      <c r="BR67" s="476"/>
      <c r="BS67" s="476"/>
      <c r="BT67" s="476"/>
      <c r="BU67" s="476"/>
      <c r="BV67" s="477"/>
      <c r="BW67" s="477"/>
      <c r="BX67" s="477"/>
      <c r="BY67" s="477"/>
      <c r="BZ67" s="477"/>
      <c r="CA67" s="477"/>
      <c r="CB67" s="477"/>
      <c r="CC67" s="477"/>
      <c r="CD67" s="477"/>
      <c r="CE67" s="477"/>
    </row>
    <row r="68" spans="1:83" x14ac:dyDescent="0.15">
      <c r="A68" s="548"/>
      <c r="B68" s="472"/>
      <c r="C68" s="472"/>
      <c r="D68" s="735" t="s">
        <v>26</v>
      </c>
      <c r="E68" s="739"/>
      <c r="F68" s="740"/>
      <c r="G68" s="740"/>
      <c r="H68" s="740"/>
      <c r="I68" s="740"/>
      <c r="J68" s="740"/>
      <c r="K68" s="740"/>
      <c r="L68" s="740"/>
      <c r="M68" s="740"/>
      <c r="N68" s="740"/>
      <c r="O68" s="740"/>
      <c r="P68" s="740"/>
      <c r="Q68" s="740"/>
      <c r="R68" s="740"/>
      <c r="S68" s="578"/>
      <c r="T68" s="482"/>
      <c r="U68" s="482"/>
      <c r="V68" s="482"/>
      <c r="W68" s="481"/>
      <c r="X68" s="481"/>
      <c r="Y68" s="481"/>
      <c r="Z68" s="481"/>
      <c r="AA68" s="476"/>
      <c r="AB68" s="477"/>
      <c r="AC68" s="742"/>
      <c r="AD68" s="478"/>
      <c r="AE68" s="479" t="s">
        <v>141</v>
      </c>
      <c r="AF68" s="479"/>
      <c r="AG68" s="480" t="s">
        <v>455</v>
      </c>
      <c r="AH68" s="483">
        <v>3</v>
      </c>
      <c r="AI68" s="482"/>
      <c r="AJ68" s="482"/>
      <c r="AK68" s="482"/>
      <c r="AL68" s="482"/>
      <c r="AM68" s="482"/>
      <c r="AN68" s="482"/>
      <c r="AO68" s="482"/>
      <c r="AP68" s="482"/>
      <c r="AQ68" s="482"/>
      <c r="AR68" s="482"/>
      <c r="AS68" s="482"/>
      <c r="AT68" s="482"/>
      <c r="AU68" s="482"/>
      <c r="AV68" s="482"/>
      <c r="AW68" s="482"/>
      <c r="AX68" s="482"/>
      <c r="AY68" s="482"/>
      <c r="AZ68" s="482"/>
      <c r="BA68" s="482"/>
      <c r="BB68" s="482"/>
      <c r="BC68" s="482"/>
      <c r="BD68" s="482"/>
      <c r="BE68" s="482"/>
      <c r="BF68" s="482"/>
      <c r="BG68" s="482"/>
      <c r="BH68" s="482"/>
      <c r="BI68" s="482"/>
      <c r="BJ68" s="482"/>
      <c r="BK68" s="482"/>
      <c r="BL68" s="482"/>
      <c r="BM68" s="482"/>
      <c r="BN68" s="482"/>
      <c r="BO68" s="482"/>
      <c r="BP68" s="482"/>
      <c r="BQ68" s="482"/>
      <c r="BR68" s="482"/>
      <c r="BS68" s="482"/>
      <c r="BT68" s="482"/>
      <c r="BU68" s="482"/>
      <c r="BV68" s="481"/>
      <c r="BW68" s="481"/>
      <c r="BX68" s="481"/>
      <c r="BY68" s="481"/>
      <c r="BZ68" s="481"/>
      <c r="CA68" s="481"/>
      <c r="CB68" s="481"/>
      <c r="CC68" s="481"/>
      <c r="CD68" s="481"/>
      <c r="CE68" s="481"/>
    </row>
    <row r="69" spans="1:83" ht="33.75" x14ac:dyDescent="0.15">
      <c r="A69" s="443"/>
      <c r="B69" s="490"/>
      <c r="C69" s="485"/>
      <c r="D69" s="735"/>
      <c r="E69" s="743" t="s">
        <v>460</v>
      </c>
      <c r="F69" s="743"/>
      <c r="G69" s="743"/>
      <c r="H69" s="743"/>
      <c r="I69" s="743"/>
      <c r="J69" s="743"/>
      <c r="K69" s="743"/>
      <c r="L69" s="743"/>
      <c r="M69" s="743"/>
      <c r="N69" s="743"/>
      <c r="O69" s="743"/>
      <c r="P69" s="743"/>
      <c r="Q69" s="8">
        <f>SUMIF(T70:T71,"i",Q70:Q71)</f>
        <v>0</v>
      </c>
      <c r="R69" s="549"/>
      <c r="S69" s="579" t="s">
        <v>461</v>
      </c>
      <c r="T69" s="260" t="s">
        <v>363</v>
      </c>
      <c r="U69" s="744">
        <v>1</v>
      </c>
      <c r="V69" s="744" t="e">
        <f>INDEX(List01_flag_index_1,1,MATCH(A68,List01_NumberColumns,0))</f>
        <v>#N/A</v>
      </c>
      <c r="W69" s="490"/>
      <c r="X69" s="490"/>
      <c r="Y69" s="490"/>
      <c r="Z69" s="490"/>
      <c r="AA69" s="496"/>
      <c r="AB69" s="490"/>
      <c r="AC69" s="742"/>
      <c r="AD69" s="478"/>
      <c r="AE69" s="490"/>
      <c r="AF69" s="490"/>
      <c r="AG69" s="496"/>
      <c r="AH69" s="496"/>
      <c r="AI69" s="496"/>
      <c r="AJ69" s="496"/>
      <c r="AK69" s="496"/>
      <c r="AL69" s="496"/>
      <c r="AM69" s="496"/>
      <c r="AN69" s="496"/>
      <c r="AO69" s="496"/>
      <c r="AP69" s="496"/>
      <c r="AQ69" s="496"/>
      <c r="AR69" s="496"/>
      <c r="AS69" s="496"/>
      <c r="AT69" s="496"/>
      <c r="AU69" s="496"/>
      <c r="AV69" s="496"/>
      <c r="AW69" s="496"/>
      <c r="AX69" s="496"/>
      <c r="AY69" s="496"/>
      <c r="AZ69" s="496"/>
      <c r="BA69" s="496"/>
      <c r="BB69" s="496"/>
      <c r="BC69" s="496"/>
      <c r="BD69" s="496"/>
      <c r="BE69" s="496"/>
      <c r="BF69" s="496"/>
      <c r="BG69" s="496"/>
      <c r="BH69" s="496"/>
      <c r="BI69" s="496"/>
      <c r="BJ69" s="496"/>
      <c r="BK69" s="496"/>
      <c r="BL69" s="496"/>
      <c r="BM69" s="496"/>
      <c r="BN69" s="496"/>
      <c r="BO69" s="496"/>
      <c r="BP69" s="496"/>
      <c r="BQ69" s="496"/>
      <c r="BR69" s="496"/>
      <c r="BS69" s="496"/>
      <c r="BT69" s="496"/>
      <c r="BU69" s="496"/>
      <c r="BV69" s="490"/>
      <c r="BW69" s="490"/>
      <c r="BX69" s="490"/>
      <c r="BY69" s="490"/>
      <c r="BZ69" s="490"/>
      <c r="CA69" s="490"/>
      <c r="CB69" s="490"/>
      <c r="CC69" s="490"/>
      <c r="CD69" s="490"/>
      <c r="CE69" s="490"/>
    </row>
    <row r="70" spans="1:83" ht="11.25" hidden="1" customHeight="1" x14ac:dyDescent="0.15">
      <c r="A70" s="550"/>
      <c r="B70" s="496"/>
      <c r="C70" s="496"/>
      <c r="D70" s="735"/>
      <c r="E70" s="551"/>
      <c r="F70" s="551">
        <v>0</v>
      </c>
      <c r="G70" s="551"/>
      <c r="H70" s="551"/>
      <c r="I70" s="551"/>
      <c r="J70" s="551"/>
      <c r="K70" s="551"/>
      <c r="L70" s="551"/>
      <c r="M70" s="551"/>
      <c r="N70" s="551"/>
      <c r="O70" s="551"/>
      <c r="P70" s="551"/>
      <c r="Q70" s="551"/>
      <c r="R70" s="551"/>
      <c r="S70" s="580"/>
      <c r="T70" s="496"/>
      <c r="U70" s="744"/>
      <c r="V70" s="744"/>
      <c r="W70" s="496"/>
      <c r="X70" s="496"/>
      <c r="Y70" s="496"/>
      <c r="Z70" s="496"/>
      <c r="AA70" s="496"/>
      <c r="AB70" s="490"/>
      <c r="AC70" s="742"/>
      <c r="AD70" s="478"/>
      <c r="AE70" s="490"/>
      <c r="AF70" s="490"/>
      <c r="AG70" s="496"/>
      <c r="AH70" s="496"/>
      <c r="AI70" s="496"/>
      <c r="AJ70" s="496"/>
      <c r="AK70" s="496"/>
      <c r="AL70" s="496"/>
      <c r="AM70" s="496"/>
      <c r="AN70" s="496"/>
      <c r="AO70" s="496"/>
      <c r="AP70" s="496"/>
      <c r="AQ70" s="496"/>
      <c r="AR70" s="496"/>
      <c r="AS70" s="496"/>
      <c r="AT70" s="496"/>
      <c r="AU70" s="496"/>
      <c r="AV70" s="496"/>
      <c r="AW70" s="496"/>
      <c r="AX70" s="496"/>
      <c r="AY70" s="496"/>
      <c r="AZ70" s="496"/>
      <c r="BA70" s="496"/>
      <c r="BB70" s="496"/>
      <c r="BC70" s="496"/>
      <c r="BD70" s="496"/>
      <c r="BE70" s="496"/>
      <c r="BF70" s="496"/>
      <c r="BG70" s="496"/>
      <c r="BH70" s="496"/>
      <c r="BI70" s="496"/>
      <c r="BJ70" s="496"/>
      <c r="BK70" s="496"/>
      <c r="BL70" s="496"/>
      <c r="BM70" s="496"/>
      <c r="BN70" s="496"/>
      <c r="BO70" s="496"/>
      <c r="BP70" s="496"/>
      <c r="BQ70" s="496"/>
      <c r="BR70" s="496"/>
      <c r="BS70" s="496"/>
      <c r="BT70" s="496"/>
      <c r="BU70" s="496"/>
      <c r="BV70" s="496"/>
      <c r="BW70" s="496"/>
      <c r="BX70" s="496"/>
      <c r="BY70" s="496"/>
      <c r="BZ70" s="496"/>
      <c r="CA70" s="496"/>
      <c r="CB70" s="496"/>
      <c r="CC70" s="496"/>
      <c r="CD70" s="496"/>
      <c r="CE70" s="496"/>
    </row>
    <row r="71" spans="1:83" ht="11.25" x14ac:dyDescent="0.15">
      <c r="A71" s="443"/>
      <c r="B71" s="490"/>
      <c r="C71" s="485"/>
      <c r="D71" s="735"/>
      <c r="E71" s="552"/>
      <c r="F71" s="553"/>
      <c r="G71" s="553"/>
      <c r="H71" s="554"/>
      <c r="I71" s="554"/>
      <c r="J71" s="554"/>
      <c r="K71" s="554"/>
      <c r="L71" s="554"/>
      <c r="M71" s="554"/>
      <c r="N71" s="554"/>
      <c r="O71" s="554"/>
      <c r="P71" s="554"/>
      <c r="Q71" s="554"/>
      <c r="R71" s="555"/>
      <c r="S71" s="581"/>
      <c r="T71" s="496"/>
      <c r="U71" s="744"/>
      <c r="V71" s="744"/>
      <c r="W71" s="490"/>
      <c r="X71" s="490"/>
      <c r="Y71" s="490"/>
      <c r="Z71" s="490"/>
      <c r="AA71" s="496"/>
      <c r="AB71" s="490"/>
      <c r="AC71" s="742"/>
      <c r="AD71" s="478"/>
      <c r="AE71" s="490"/>
      <c r="AF71" s="490"/>
      <c r="AG71" s="496"/>
      <c r="AH71" s="496"/>
      <c r="AI71" s="496"/>
      <c r="AJ71" s="496"/>
      <c r="AK71" s="496"/>
      <c r="AL71" s="496"/>
      <c r="AM71" s="496"/>
      <c r="AN71" s="496"/>
      <c r="AO71" s="496"/>
      <c r="AP71" s="496"/>
      <c r="AQ71" s="496"/>
      <c r="AR71" s="496"/>
      <c r="AS71" s="496"/>
      <c r="AT71" s="496"/>
      <c r="AU71" s="496"/>
      <c r="AV71" s="496"/>
      <c r="AW71" s="496"/>
      <c r="AX71" s="496"/>
      <c r="AY71" s="496"/>
      <c r="AZ71" s="496"/>
      <c r="BA71" s="496"/>
      <c r="BB71" s="496"/>
      <c r="BC71" s="496"/>
      <c r="BD71" s="496"/>
      <c r="BE71" s="496"/>
      <c r="BF71" s="496"/>
      <c r="BG71" s="496"/>
      <c r="BH71" s="496"/>
      <c r="BI71" s="496"/>
      <c r="BJ71" s="496"/>
      <c r="BK71" s="496"/>
      <c r="BL71" s="496"/>
      <c r="BM71" s="496"/>
      <c r="BN71" s="496"/>
      <c r="BO71" s="496"/>
      <c r="BP71" s="496"/>
      <c r="BQ71" s="496"/>
      <c r="BR71" s="496"/>
      <c r="BS71" s="496"/>
      <c r="BT71" s="496"/>
      <c r="BU71" s="496"/>
      <c r="BV71" s="490"/>
      <c r="BW71" s="490"/>
      <c r="BX71" s="490"/>
      <c r="BY71" s="490"/>
      <c r="BZ71" s="490"/>
      <c r="CA71" s="490"/>
      <c r="CB71" s="490"/>
      <c r="CC71" s="490"/>
      <c r="CD71" s="490"/>
      <c r="CE71" s="490"/>
    </row>
    <row r="72" spans="1:83" ht="33.75" x14ac:dyDescent="0.15">
      <c r="A72" s="443"/>
      <c r="B72" s="490"/>
      <c r="C72" s="485"/>
      <c r="D72" s="735"/>
      <c r="E72" s="743" t="s">
        <v>459</v>
      </c>
      <c r="F72" s="743"/>
      <c r="G72" s="743"/>
      <c r="H72" s="743"/>
      <c r="I72" s="743"/>
      <c r="J72" s="743"/>
      <c r="K72" s="743"/>
      <c r="L72" s="743"/>
      <c r="M72" s="743"/>
      <c r="N72" s="743"/>
      <c r="O72" s="743"/>
      <c r="P72" s="743"/>
      <c r="Q72" s="8">
        <f>SUMIF(T73:T74,"i",Q73:Q74)</f>
        <v>0</v>
      </c>
      <c r="R72" s="549"/>
      <c r="S72" s="579" t="s">
        <v>461</v>
      </c>
      <c r="T72" s="260" t="s">
        <v>363</v>
      </c>
      <c r="U72" s="744">
        <v>2</v>
      </c>
      <c r="V72" s="744" t="e">
        <f>INDEX(List01_flag_index_2,1,MATCH(A68,List01_NumberColumns,0))</f>
        <v>#N/A</v>
      </c>
      <c r="W72" s="490"/>
      <c r="X72" s="490"/>
      <c r="Y72" s="490"/>
      <c r="Z72" s="490"/>
      <c r="AA72" s="496"/>
      <c r="AB72" s="490"/>
      <c r="AC72" s="742"/>
      <c r="AD72" s="478"/>
      <c r="AE72" s="490"/>
      <c r="AF72" s="490"/>
      <c r="AG72" s="496"/>
      <c r="AH72" s="496"/>
      <c r="AI72" s="496"/>
      <c r="AJ72" s="496"/>
      <c r="AK72" s="496"/>
      <c r="AL72" s="496"/>
      <c r="AM72" s="496"/>
      <c r="AN72" s="496"/>
      <c r="AO72" s="496"/>
      <c r="AP72" s="496"/>
      <c r="AQ72" s="496"/>
      <c r="AR72" s="496"/>
      <c r="AS72" s="496"/>
      <c r="AT72" s="496"/>
      <c r="AU72" s="496"/>
      <c r="AV72" s="496"/>
      <c r="AW72" s="496"/>
      <c r="AX72" s="496"/>
      <c r="AY72" s="496"/>
      <c r="AZ72" s="496"/>
      <c r="BA72" s="496"/>
      <c r="BB72" s="496"/>
      <c r="BC72" s="496"/>
      <c r="BD72" s="496"/>
      <c r="BE72" s="496"/>
      <c r="BF72" s="496"/>
      <c r="BG72" s="496"/>
      <c r="BH72" s="496"/>
      <c r="BI72" s="496"/>
      <c r="BJ72" s="496"/>
      <c r="BK72" s="496"/>
      <c r="BL72" s="496"/>
      <c r="BM72" s="496"/>
      <c r="BN72" s="496"/>
      <c r="BO72" s="496"/>
      <c r="BP72" s="496"/>
      <c r="BQ72" s="496"/>
      <c r="BR72" s="496"/>
      <c r="BS72" s="496"/>
      <c r="BT72" s="496"/>
      <c r="BU72" s="496"/>
      <c r="BV72" s="490"/>
      <c r="BW72" s="490"/>
      <c r="BX72" s="490"/>
      <c r="BY72" s="490"/>
      <c r="BZ72" s="490"/>
      <c r="CA72" s="490"/>
      <c r="CB72" s="490"/>
      <c r="CC72" s="490"/>
      <c r="CD72" s="490"/>
      <c r="CE72" s="490"/>
    </row>
    <row r="73" spans="1:83" ht="11.25" hidden="1" customHeight="1" x14ac:dyDescent="0.15">
      <c r="A73" s="550"/>
      <c r="B73" s="496"/>
      <c r="C73" s="496"/>
      <c r="D73" s="735"/>
      <c r="E73" s="551"/>
      <c r="F73" s="551">
        <v>0</v>
      </c>
      <c r="G73" s="551"/>
      <c r="H73" s="551"/>
      <c r="I73" s="551"/>
      <c r="J73" s="551"/>
      <c r="K73" s="551"/>
      <c r="L73" s="551"/>
      <c r="M73" s="551"/>
      <c r="N73" s="551"/>
      <c r="O73" s="551"/>
      <c r="P73" s="551"/>
      <c r="Q73" s="551"/>
      <c r="R73" s="551"/>
      <c r="S73" s="580"/>
      <c r="T73" s="496"/>
      <c r="U73" s="744"/>
      <c r="V73" s="744"/>
      <c r="W73" s="496"/>
      <c r="X73" s="496"/>
      <c r="Y73" s="496"/>
      <c r="Z73" s="496"/>
      <c r="AA73" s="496"/>
      <c r="AB73" s="490"/>
      <c r="AC73" s="742"/>
      <c r="AD73" s="478"/>
      <c r="AE73" s="490"/>
      <c r="AF73" s="490"/>
      <c r="AG73" s="496"/>
      <c r="AH73" s="496"/>
      <c r="AI73" s="496"/>
      <c r="AJ73" s="496"/>
      <c r="AK73" s="496"/>
      <c r="AL73" s="496"/>
      <c r="AM73" s="496"/>
      <c r="AN73" s="496"/>
      <c r="AO73" s="496"/>
      <c r="AP73" s="496"/>
      <c r="AQ73" s="496"/>
      <c r="AR73" s="496"/>
      <c r="AS73" s="496"/>
      <c r="AT73" s="496"/>
      <c r="AU73" s="496"/>
      <c r="AV73" s="496"/>
      <c r="AW73" s="496"/>
      <c r="AX73" s="496"/>
      <c r="AY73" s="496"/>
      <c r="AZ73" s="496"/>
      <c r="BA73" s="496"/>
      <c r="BB73" s="496"/>
      <c r="BC73" s="496"/>
      <c r="BD73" s="496"/>
      <c r="BE73" s="496"/>
      <c r="BF73" s="496"/>
      <c r="BG73" s="496"/>
      <c r="BH73" s="496"/>
      <c r="BI73" s="496"/>
      <c r="BJ73" s="496"/>
      <c r="BK73" s="496"/>
      <c r="BL73" s="496"/>
      <c r="BM73" s="496"/>
      <c r="BN73" s="496"/>
      <c r="BO73" s="496"/>
      <c r="BP73" s="496"/>
      <c r="BQ73" s="496"/>
      <c r="BR73" s="496"/>
      <c r="BS73" s="496"/>
      <c r="BT73" s="496"/>
      <c r="BU73" s="496"/>
      <c r="BV73" s="496"/>
      <c r="BW73" s="496"/>
      <c r="BX73" s="496"/>
      <c r="BY73" s="496"/>
      <c r="BZ73" s="496"/>
      <c r="CA73" s="496"/>
      <c r="CB73" s="496"/>
      <c r="CC73" s="496"/>
      <c r="CD73" s="496"/>
      <c r="CE73" s="496"/>
    </row>
    <row r="74" spans="1:83" ht="11.25" x14ac:dyDescent="0.15">
      <c r="A74" s="443"/>
      <c r="B74" s="490"/>
      <c r="C74" s="485"/>
      <c r="D74" s="735"/>
      <c r="E74" s="552"/>
      <c r="F74" s="553"/>
      <c r="G74" s="553"/>
      <c r="H74" s="554"/>
      <c r="I74" s="554"/>
      <c r="J74" s="554"/>
      <c r="K74" s="554"/>
      <c r="L74" s="554"/>
      <c r="M74" s="554"/>
      <c r="N74" s="554"/>
      <c r="O74" s="554"/>
      <c r="P74" s="554"/>
      <c r="Q74" s="554"/>
      <c r="R74" s="555"/>
      <c r="S74" s="581"/>
      <c r="T74" s="496"/>
      <c r="U74" s="744"/>
      <c r="V74" s="744"/>
      <c r="W74" s="490"/>
      <c r="X74" s="490"/>
      <c r="Y74" s="490"/>
      <c r="Z74" s="490"/>
      <c r="AA74" s="496"/>
      <c r="AB74" s="490"/>
      <c r="AC74" s="742"/>
      <c r="AD74" s="478"/>
      <c r="AE74" s="490"/>
      <c r="AF74" s="490"/>
      <c r="AG74" s="496"/>
      <c r="AH74" s="496"/>
      <c r="AI74" s="496"/>
      <c r="AJ74" s="496"/>
      <c r="AK74" s="496"/>
      <c r="AL74" s="496"/>
      <c r="AM74" s="496"/>
      <c r="AN74" s="496"/>
      <c r="AO74" s="496"/>
      <c r="AP74" s="496"/>
      <c r="AQ74" s="496"/>
      <c r="AR74" s="496"/>
      <c r="AS74" s="496"/>
      <c r="AT74" s="496"/>
      <c r="AU74" s="496"/>
      <c r="AV74" s="496"/>
      <c r="AW74" s="496"/>
      <c r="AX74" s="496"/>
      <c r="AY74" s="496"/>
      <c r="AZ74" s="496"/>
      <c r="BA74" s="496"/>
      <c r="BB74" s="496"/>
      <c r="BC74" s="496"/>
      <c r="BD74" s="496"/>
      <c r="BE74" s="496"/>
      <c r="BF74" s="496"/>
      <c r="BG74" s="496"/>
      <c r="BH74" s="496"/>
      <c r="BI74" s="496"/>
      <c r="BJ74" s="496"/>
      <c r="BK74" s="496"/>
      <c r="BL74" s="496"/>
      <c r="BM74" s="496"/>
      <c r="BN74" s="496"/>
      <c r="BO74" s="496"/>
      <c r="BP74" s="496"/>
      <c r="BQ74" s="496"/>
      <c r="BR74" s="496"/>
      <c r="BS74" s="496"/>
      <c r="BT74" s="496"/>
      <c r="BU74" s="496"/>
      <c r="BV74" s="490"/>
      <c r="BW74" s="490"/>
      <c r="BX74" s="490"/>
      <c r="BY74" s="490"/>
      <c r="BZ74" s="490"/>
      <c r="CA74" s="490"/>
      <c r="CB74" s="490"/>
      <c r="CC74" s="490"/>
      <c r="CD74" s="490"/>
      <c r="CE74" s="490"/>
    </row>
    <row r="75" spans="1:83" ht="11.25" x14ac:dyDescent="0.15">
      <c r="T75" s="260"/>
      <c r="U75" s="260"/>
      <c r="V75" s="260"/>
    </row>
    <row r="76" spans="1:83" ht="11.25" x14ac:dyDescent="0.15">
      <c r="A76" s="473" t="s">
        <v>454</v>
      </c>
      <c r="B76" s="473"/>
      <c r="C76" s="473"/>
      <c r="D76" s="473"/>
      <c r="E76" s="473"/>
      <c r="F76" s="473"/>
      <c r="G76" s="473"/>
      <c r="H76" s="473"/>
      <c r="I76" s="473"/>
      <c r="J76" s="473"/>
      <c r="K76" s="473"/>
      <c r="L76" s="473"/>
      <c r="M76" s="473"/>
      <c r="N76" s="473"/>
      <c r="O76" s="473"/>
      <c r="P76" s="473"/>
      <c r="Q76" s="473"/>
      <c r="R76" s="473"/>
      <c r="S76" s="473"/>
      <c r="T76" s="475"/>
      <c r="U76" s="475"/>
      <c r="V76" s="475"/>
      <c r="W76" s="473"/>
      <c r="X76" s="473"/>
      <c r="Y76" s="474"/>
      <c r="Z76" s="474"/>
      <c r="AA76" s="475"/>
      <c r="AB76" s="475"/>
      <c r="AC76" s="475"/>
      <c r="AD76" s="475"/>
      <c r="AE76" s="475"/>
      <c r="AF76" s="475"/>
      <c r="AG76" s="475"/>
      <c r="AH76" s="475"/>
      <c r="AI76" s="475"/>
      <c r="AJ76" s="475"/>
      <c r="AK76" s="475"/>
      <c r="AL76" s="475"/>
      <c r="AM76" s="475"/>
      <c r="AN76" s="475"/>
      <c r="AO76" s="475"/>
      <c r="AP76" s="475"/>
      <c r="AQ76" s="475"/>
      <c r="AR76" s="475"/>
      <c r="AS76" s="475"/>
      <c r="AT76" s="475"/>
      <c r="AU76" s="475"/>
      <c r="AV76" s="475"/>
      <c r="AW76" s="475"/>
      <c r="AX76" s="475"/>
      <c r="AY76" s="475"/>
      <c r="AZ76" s="475"/>
      <c r="BA76" s="475"/>
      <c r="BB76" s="475"/>
      <c r="BC76" s="475"/>
      <c r="BD76" s="475"/>
      <c r="BE76" s="475"/>
      <c r="BF76" s="475"/>
      <c r="BG76" s="475"/>
      <c r="BH76" s="475"/>
      <c r="BI76" s="475"/>
      <c r="BJ76" s="475"/>
      <c r="BK76" s="475"/>
      <c r="BL76" s="475"/>
      <c r="BM76" s="475"/>
      <c r="BN76" s="475"/>
      <c r="BO76" s="475"/>
      <c r="BP76" s="475"/>
      <c r="BQ76" s="475"/>
      <c r="BR76" s="475"/>
      <c r="BS76" s="475"/>
      <c r="BT76" s="475"/>
      <c r="BU76" s="475"/>
      <c r="BV76" s="474"/>
      <c r="BW76" s="474"/>
      <c r="BX76" s="474"/>
      <c r="BY76" s="474"/>
      <c r="BZ76" s="474"/>
      <c r="CA76" s="474"/>
      <c r="CB76" s="474"/>
      <c r="CC76" s="474"/>
      <c r="CD76" s="474"/>
      <c r="CE76" s="474"/>
    </row>
    <row r="77" spans="1:83" ht="11.25" x14ac:dyDescent="0.15">
      <c r="T77" s="260"/>
      <c r="U77" s="260"/>
      <c r="V77" s="260"/>
    </row>
    <row r="78" spans="1:83" x14ac:dyDescent="0.15">
      <c r="A78" s="548"/>
      <c r="B78" s="472"/>
      <c r="C78" s="472"/>
      <c r="D78" s="775" t="s">
        <v>26</v>
      </c>
      <c r="E78" s="739"/>
      <c r="F78" s="740"/>
      <c r="G78" s="740"/>
      <c r="H78" s="740"/>
      <c r="I78" s="740"/>
      <c r="J78" s="740"/>
      <c r="K78" s="740"/>
      <c r="L78" s="740"/>
      <c r="M78" s="740"/>
      <c r="N78" s="740"/>
      <c r="O78" s="740"/>
      <c r="P78" s="740"/>
      <c r="Q78" s="740"/>
      <c r="R78" s="741"/>
      <c r="S78" s="578"/>
      <c r="T78" s="482"/>
      <c r="U78" s="482"/>
      <c r="V78" s="482"/>
      <c r="W78" s="481"/>
      <c r="X78" s="481"/>
      <c r="Y78" s="481"/>
      <c r="Z78" s="481"/>
      <c r="AA78" s="476"/>
      <c r="AB78" s="477"/>
      <c r="AC78" s="742"/>
      <c r="AD78" s="478"/>
      <c r="AE78" s="479" t="s">
        <v>141</v>
      </c>
      <c r="AF78" s="479"/>
      <c r="AG78" s="480" t="s">
        <v>455</v>
      </c>
      <c r="AH78" s="483">
        <v>3</v>
      </c>
      <c r="AI78" s="482"/>
      <c r="AJ78" s="482"/>
      <c r="AK78" s="482"/>
      <c r="AL78" s="482"/>
      <c r="AM78" s="482"/>
      <c r="AN78" s="482"/>
      <c r="AO78" s="482"/>
      <c r="AP78" s="482"/>
      <c r="AQ78" s="482"/>
      <c r="AR78" s="482"/>
      <c r="AS78" s="482"/>
      <c r="AT78" s="482"/>
      <c r="AU78" s="482"/>
      <c r="AV78" s="482"/>
      <c r="AW78" s="482"/>
      <c r="AX78" s="482"/>
      <c r="AY78" s="482"/>
      <c r="AZ78" s="482"/>
      <c r="BA78" s="482"/>
      <c r="BB78" s="482"/>
      <c r="BC78" s="482"/>
      <c r="BD78" s="482"/>
      <c r="BE78" s="482"/>
      <c r="BF78" s="482"/>
      <c r="BG78" s="482"/>
      <c r="BH78" s="482"/>
      <c r="BI78" s="482"/>
      <c r="BJ78" s="482"/>
      <c r="BK78" s="482"/>
      <c r="BL78" s="482"/>
      <c r="BM78" s="482"/>
      <c r="BN78" s="482"/>
      <c r="BO78" s="482"/>
      <c r="BP78" s="482"/>
      <c r="BQ78" s="482"/>
      <c r="BR78" s="482"/>
      <c r="BS78" s="482"/>
      <c r="BT78" s="482"/>
      <c r="BU78" s="482"/>
      <c r="BV78" s="481"/>
      <c r="BW78" s="481"/>
      <c r="BX78" s="481"/>
      <c r="BY78" s="481"/>
      <c r="BZ78" s="481"/>
      <c r="CA78" s="481"/>
      <c r="CB78" s="481"/>
      <c r="CC78" s="481"/>
      <c r="CD78" s="481"/>
      <c r="CE78" s="481"/>
    </row>
    <row r="79" spans="1:83" ht="22.5" customHeight="1" x14ac:dyDescent="0.15">
      <c r="A79" s="443"/>
      <c r="B79" s="490"/>
      <c r="C79" s="485"/>
      <c r="D79" s="775"/>
      <c r="E79" s="556"/>
      <c r="F79" s="546">
        <v>1</v>
      </c>
      <c r="G79" s="774" t="s">
        <v>460</v>
      </c>
      <c r="H79" s="774"/>
      <c r="I79" s="774"/>
      <c r="J79" s="774"/>
      <c r="K79" s="774"/>
      <c r="L79" s="774"/>
      <c r="M79" s="774"/>
      <c r="N79" s="774"/>
      <c r="O79" s="774"/>
      <c r="P79" s="774"/>
      <c r="Q79" s="8">
        <f>SUMIF(T80:T85,"i",Q80:Q85)</f>
        <v>0</v>
      </c>
      <c r="R79" s="557"/>
      <c r="S79" s="579" t="s">
        <v>461</v>
      </c>
      <c r="T79" s="260" t="s">
        <v>363</v>
      </c>
      <c r="U79" s="744">
        <v>1</v>
      </c>
      <c r="V79" s="773" t="e">
        <f>INDEX(List01_flag_index_1,1,MATCH(A78,List01_NumberColumns,0))</f>
        <v>#N/A</v>
      </c>
      <c r="W79" s="490"/>
      <c r="X79" s="490"/>
      <c r="Y79" s="490"/>
      <c r="Z79" s="490"/>
      <c r="AA79" s="496"/>
      <c r="AB79" s="490"/>
      <c r="AC79" s="742"/>
      <c r="AD79" s="478"/>
      <c r="AE79" s="490"/>
      <c r="AF79" s="490"/>
      <c r="AG79" s="496"/>
      <c r="AH79" s="496"/>
      <c r="AI79" s="496"/>
      <c r="AJ79" s="496"/>
      <c r="AK79" s="496"/>
      <c r="AL79" s="496"/>
      <c r="AM79" s="496"/>
      <c r="AN79" s="496"/>
      <c r="AO79" s="496"/>
      <c r="AP79" s="496"/>
      <c r="AQ79" s="496"/>
      <c r="AR79" s="496"/>
      <c r="AS79" s="496"/>
      <c r="AT79" s="496"/>
      <c r="AU79" s="496"/>
      <c r="AV79" s="496"/>
      <c r="AW79" s="496"/>
      <c r="AX79" s="496"/>
      <c r="AY79" s="496"/>
      <c r="AZ79" s="496"/>
      <c r="BA79" s="496"/>
      <c r="BB79" s="496"/>
      <c r="BC79" s="496"/>
      <c r="BD79" s="496"/>
      <c r="BE79" s="496"/>
      <c r="BF79" s="496"/>
      <c r="BG79" s="496"/>
      <c r="BH79" s="496"/>
      <c r="BI79" s="496"/>
      <c r="BJ79" s="496"/>
      <c r="BK79" s="496"/>
      <c r="BL79" s="496"/>
      <c r="BM79" s="496"/>
      <c r="BN79" s="496"/>
      <c r="BO79" s="496"/>
      <c r="BP79" s="496"/>
      <c r="BQ79" s="496"/>
      <c r="BR79" s="496"/>
      <c r="BS79" s="496"/>
      <c r="BT79" s="496"/>
      <c r="BU79" s="496"/>
      <c r="BV79" s="490"/>
      <c r="BW79" s="490"/>
      <c r="BX79" s="490"/>
      <c r="BY79" s="490"/>
      <c r="BZ79" s="490"/>
      <c r="CA79" s="490"/>
      <c r="CB79" s="490"/>
      <c r="CC79" s="490"/>
      <c r="CD79" s="490"/>
      <c r="CE79" s="490"/>
    </row>
    <row r="80" spans="1:83" ht="11.25" hidden="1" customHeight="1" x14ac:dyDescent="0.15">
      <c r="A80" s="550"/>
      <c r="B80" s="496"/>
      <c r="C80" s="496"/>
      <c r="D80" s="776"/>
      <c r="E80" s="558"/>
      <c r="F80" s="551">
        <v>0</v>
      </c>
      <c r="G80" s="551"/>
      <c r="H80" s="559"/>
      <c r="I80" s="551"/>
      <c r="J80" s="551"/>
      <c r="K80" s="551"/>
      <c r="L80" s="551"/>
      <c r="M80" s="551"/>
      <c r="N80" s="551"/>
      <c r="O80" s="551"/>
      <c r="P80" s="551"/>
      <c r="Q80" s="551"/>
      <c r="R80" s="551"/>
      <c r="S80" s="580"/>
      <c r="T80" s="496"/>
      <c r="U80" s="744"/>
      <c r="V80" s="773"/>
      <c r="W80" s="496"/>
      <c r="X80" s="496"/>
      <c r="Y80" s="496"/>
      <c r="Z80" s="496"/>
      <c r="AA80" s="496"/>
      <c r="AB80" s="490"/>
      <c r="AC80" s="742"/>
      <c r="AD80" s="478"/>
      <c r="AE80" s="490"/>
      <c r="AF80" s="490"/>
      <c r="AG80" s="496"/>
      <c r="AH80" s="496"/>
      <c r="AI80" s="496"/>
      <c r="AJ80" s="496"/>
      <c r="AK80" s="496"/>
      <c r="AL80" s="496"/>
      <c r="AM80" s="496"/>
      <c r="AN80" s="496"/>
      <c r="AO80" s="496"/>
      <c r="AP80" s="496"/>
      <c r="AQ80" s="496"/>
      <c r="AR80" s="496"/>
      <c r="AS80" s="496"/>
      <c r="AT80" s="496"/>
      <c r="AU80" s="496"/>
      <c r="AV80" s="496"/>
      <c r="AW80" s="496"/>
      <c r="AX80" s="496"/>
      <c r="AY80" s="496"/>
      <c r="AZ80" s="496"/>
      <c r="BA80" s="496"/>
      <c r="BB80" s="496"/>
      <c r="BC80" s="496"/>
      <c r="BD80" s="496"/>
      <c r="BE80" s="496"/>
      <c r="BF80" s="496"/>
      <c r="BG80" s="496"/>
      <c r="BH80" s="496"/>
      <c r="BI80" s="496"/>
      <c r="BJ80" s="496"/>
      <c r="BK80" s="496"/>
      <c r="BL80" s="496"/>
      <c r="BM80" s="496"/>
      <c r="BN80" s="496"/>
      <c r="BO80" s="496"/>
      <c r="BP80" s="496"/>
      <c r="BQ80" s="496"/>
      <c r="BR80" s="496"/>
      <c r="BS80" s="496"/>
      <c r="BT80" s="496"/>
      <c r="BU80" s="496"/>
      <c r="BV80" s="496"/>
      <c r="BW80" s="496"/>
      <c r="BX80" s="496"/>
      <c r="BY80" s="496"/>
      <c r="BZ80" s="496"/>
      <c r="CA80" s="496"/>
      <c r="CB80" s="496"/>
      <c r="CC80" s="496"/>
      <c r="CD80" s="496"/>
      <c r="CE80" s="496"/>
    </row>
    <row r="81" spans="1:83" ht="22.5" x14ac:dyDescent="0.15">
      <c r="A81" s="443"/>
      <c r="B81" s="490"/>
      <c r="C81" s="485"/>
      <c r="D81" s="776"/>
      <c r="E81" s="777"/>
      <c r="F81" s="735" t="s">
        <v>467</v>
      </c>
      <c r="G81" s="778"/>
      <c r="H81" s="325"/>
      <c r="I81" s="574" t="s">
        <v>26</v>
      </c>
      <c r="J81" s="561" t="s">
        <v>468</v>
      </c>
      <c r="K81" s="471" t="s">
        <v>412</v>
      </c>
      <c r="L81" s="785" t="s">
        <v>412</v>
      </c>
      <c r="M81" s="786"/>
      <c r="N81" s="471" t="s">
        <v>412</v>
      </c>
      <c r="O81" s="471" t="s">
        <v>412</v>
      </c>
      <c r="P81" s="471" t="s">
        <v>412</v>
      </c>
      <c r="Q81" s="562">
        <f>SUM(Q82:Q84)</f>
        <v>0</v>
      </c>
      <c r="R81" s="562">
        <f>nerr(Q81/List01_costs_OPS)*100</f>
        <v>0</v>
      </c>
      <c r="S81" s="780" t="s">
        <v>463</v>
      </c>
      <c r="T81" s="260" t="s">
        <v>363</v>
      </c>
      <c r="U81" s="744"/>
      <c r="V81" s="773"/>
      <c r="AC81" s="742"/>
    </row>
    <row r="82" spans="1:83" ht="11.25" x14ac:dyDescent="0.15">
      <c r="A82" s="443"/>
      <c r="B82" s="490"/>
      <c r="C82" s="485"/>
      <c r="D82" s="776"/>
      <c r="E82" s="777"/>
      <c r="F82" s="735"/>
      <c r="G82" s="778"/>
      <c r="H82" s="676"/>
      <c r="I82" s="781" t="s">
        <v>467</v>
      </c>
      <c r="J82" s="782"/>
      <c r="K82" s="783"/>
      <c r="L82" s="576"/>
      <c r="M82" s="577" t="s">
        <v>26</v>
      </c>
      <c r="N82" s="563"/>
      <c r="O82" s="564"/>
      <c r="P82" s="573"/>
      <c r="Q82" s="564"/>
      <c r="R82" s="565">
        <f>nerr(costs_OPS/List01_costs_OPS)*100</f>
        <v>0</v>
      </c>
      <c r="S82" s="780"/>
      <c r="T82" s="260"/>
      <c r="U82" s="744"/>
      <c r="V82" s="773"/>
      <c r="AC82" s="742"/>
    </row>
    <row r="83" spans="1:83" ht="11.25" x14ac:dyDescent="0.15">
      <c r="A83" s="443"/>
      <c r="B83" s="490"/>
      <c r="C83" s="485"/>
      <c r="D83" s="776"/>
      <c r="E83" s="777"/>
      <c r="F83" s="735"/>
      <c r="G83" s="778"/>
      <c r="H83" s="676"/>
      <c r="I83" s="781"/>
      <c r="J83" s="782"/>
      <c r="K83" s="784"/>
      <c r="L83" s="575"/>
      <c r="M83" s="567"/>
      <c r="N83" s="568" t="s">
        <v>457</v>
      </c>
      <c r="O83" s="568"/>
      <c r="P83" s="568"/>
      <c r="Q83" s="568"/>
      <c r="R83" s="569"/>
      <c r="S83" s="780"/>
      <c r="T83" s="260"/>
      <c r="U83" s="744"/>
      <c r="V83" s="773"/>
      <c r="AC83" s="742"/>
    </row>
    <row r="84" spans="1:83" ht="11.25" x14ac:dyDescent="0.15">
      <c r="A84" s="443"/>
      <c r="B84" s="490"/>
      <c r="C84" s="485"/>
      <c r="D84" s="776"/>
      <c r="E84" s="777"/>
      <c r="F84" s="735"/>
      <c r="G84" s="779"/>
      <c r="H84" s="575"/>
      <c r="I84" s="567"/>
      <c r="J84" s="568" t="s">
        <v>458</v>
      </c>
      <c r="K84" s="568"/>
      <c r="L84" s="568"/>
      <c r="M84" s="568"/>
      <c r="N84" s="568"/>
      <c r="O84" s="568"/>
      <c r="P84" s="568"/>
      <c r="Q84" s="568"/>
      <c r="R84" s="569"/>
      <c r="S84" s="780"/>
      <c r="T84" s="260"/>
      <c r="U84" s="744"/>
      <c r="V84" s="773"/>
      <c r="AC84" s="742"/>
    </row>
    <row r="85" spans="1:83" ht="11.25" x14ac:dyDescent="0.15">
      <c r="A85" s="443"/>
      <c r="B85" s="490"/>
      <c r="C85" s="485"/>
      <c r="D85" s="776"/>
      <c r="E85" s="552"/>
      <c r="F85" s="553"/>
      <c r="G85" s="553" t="s">
        <v>456</v>
      </c>
      <c r="H85" s="554"/>
      <c r="I85" s="554"/>
      <c r="J85" s="554"/>
      <c r="K85" s="554"/>
      <c r="L85" s="554"/>
      <c r="M85" s="554"/>
      <c r="N85" s="554"/>
      <c r="O85" s="554"/>
      <c r="P85" s="554"/>
      <c r="Q85" s="554"/>
      <c r="R85" s="555"/>
      <c r="S85" s="578"/>
      <c r="T85" s="496"/>
      <c r="U85" s="744"/>
      <c r="V85" s="773"/>
      <c r="W85" s="490"/>
      <c r="X85" s="490"/>
      <c r="Y85" s="490"/>
      <c r="Z85" s="490"/>
      <c r="AA85" s="496"/>
      <c r="AB85" s="490"/>
      <c r="AC85" s="742"/>
      <c r="AD85" s="478"/>
      <c r="AE85" s="490"/>
      <c r="AF85" s="490"/>
      <c r="AG85" s="496"/>
      <c r="AH85" s="496"/>
      <c r="AI85" s="496"/>
      <c r="AJ85" s="496"/>
      <c r="AK85" s="496"/>
      <c r="AL85" s="496"/>
      <c r="AM85" s="496"/>
      <c r="AN85" s="496"/>
      <c r="AO85" s="496"/>
      <c r="AP85" s="496"/>
      <c r="AQ85" s="496"/>
      <c r="AR85" s="496"/>
      <c r="AS85" s="496"/>
      <c r="AT85" s="496"/>
      <c r="AU85" s="496"/>
      <c r="AV85" s="496"/>
      <c r="AW85" s="496"/>
      <c r="AX85" s="496"/>
      <c r="AY85" s="496"/>
      <c r="AZ85" s="496"/>
      <c r="BA85" s="496"/>
      <c r="BB85" s="496"/>
      <c r="BC85" s="496"/>
      <c r="BD85" s="496"/>
      <c r="BE85" s="496"/>
      <c r="BF85" s="496"/>
      <c r="BG85" s="496"/>
      <c r="BH85" s="496"/>
      <c r="BI85" s="496"/>
      <c r="BJ85" s="496"/>
      <c r="BK85" s="496"/>
      <c r="BL85" s="496"/>
      <c r="BM85" s="496"/>
      <c r="BN85" s="496"/>
      <c r="BO85" s="496"/>
      <c r="BP85" s="496"/>
      <c r="BQ85" s="496"/>
      <c r="BR85" s="496"/>
      <c r="BS85" s="496"/>
      <c r="BT85" s="496"/>
      <c r="BU85" s="496"/>
      <c r="BV85" s="490"/>
      <c r="BW85" s="490"/>
      <c r="BX85" s="490"/>
      <c r="BY85" s="490"/>
      <c r="BZ85" s="490"/>
      <c r="CA85" s="490"/>
      <c r="CB85" s="490"/>
      <c r="CC85" s="490"/>
      <c r="CD85" s="490"/>
      <c r="CE85" s="490"/>
    </row>
    <row r="86" spans="1:83" ht="22.5" x14ac:dyDescent="0.15">
      <c r="A86" s="443"/>
      <c r="B86" s="490"/>
      <c r="C86" s="485"/>
      <c r="D86" s="776"/>
      <c r="E86" s="556"/>
      <c r="F86" s="545">
        <v>2</v>
      </c>
      <c r="G86" s="743" t="s">
        <v>459</v>
      </c>
      <c r="H86" s="743"/>
      <c r="I86" s="743"/>
      <c r="J86" s="743"/>
      <c r="K86" s="743"/>
      <c r="L86" s="743"/>
      <c r="M86" s="743"/>
      <c r="N86" s="743"/>
      <c r="O86" s="743"/>
      <c r="P86" s="743"/>
      <c r="Q86" s="8">
        <f>SUMIF(T87:T92,"i",Q87:Q92)</f>
        <v>0</v>
      </c>
      <c r="R86" s="549"/>
      <c r="S86" s="579" t="s">
        <v>462</v>
      </c>
      <c r="T86" s="260" t="s">
        <v>363</v>
      </c>
      <c r="U86" s="744">
        <v>2</v>
      </c>
      <c r="V86" s="773" t="e">
        <f>INDEX(List01_flag_index_2,1,MATCH(A78,List01_NumberColumns,0))</f>
        <v>#N/A</v>
      </c>
      <c r="W86" s="490"/>
      <c r="X86" s="490"/>
      <c r="Y86" s="490"/>
      <c r="Z86" s="490"/>
      <c r="AA86" s="496"/>
      <c r="AB86" s="490"/>
      <c r="AC86" s="742"/>
      <c r="AD86" s="478"/>
      <c r="AE86" s="490"/>
      <c r="AF86" s="490"/>
      <c r="AG86" s="496"/>
      <c r="AH86" s="496"/>
      <c r="AI86" s="496"/>
      <c r="AJ86" s="496"/>
      <c r="AK86" s="496"/>
      <c r="AL86" s="496"/>
      <c r="AM86" s="496"/>
      <c r="AN86" s="496"/>
      <c r="AO86" s="496"/>
      <c r="AP86" s="496"/>
      <c r="AQ86" s="496"/>
      <c r="AR86" s="496"/>
      <c r="AS86" s="496"/>
      <c r="AT86" s="496"/>
      <c r="AU86" s="496"/>
      <c r="AV86" s="496"/>
      <c r="AW86" s="496"/>
      <c r="AX86" s="496"/>
      <c r="AY86" s="496"/>
      <c r="AZ86" s="496"/>
      <c r="BA86" s="496"/>
      <c r="BB86" s="496"/>
      <c r="BC86" s="496"/>
      <c r="BD86" s="496"/>
      <c r="BE86" s="496"/>
      <c r="BF86" s="496"/>
      <c r="BG86" s="496"/>
      <c r="BH86" s="496"/>
      <c r="BI86" s="496"/>
      <c r="BJ86" s="496"/>
      <c r="BK86" s="496"/>
      <c r="BL86" s="496"/>
      <c r="BM86" s="496"/>
      <c r="BN86" s="496"/>
      <c r="BO86" s="496"/>
      <c r="BP86" s="496"/>
      <c r="BQ86" s="496"/>
      <c r="BR86" s="496"/>
      <c r="BS86" s="496"/>
      <c r="BT86" s="496"/>
      <c r="BU86" s="496"/>
      <c r="BV86" s="490"/>
      <c r="BW86" s="490"/>
      <c r="BX86" s="490"/>
      <c r="BY86" s="490"/>
      <c r="BZ86" s="490"/>
      <c r="CA86" s="490"/>
      <c r="CB86" s="490"/>
      <c r="CC86" s="490"/>
      <c r="CD86" s="490"/>
      <c r="CE86" s="490"/>
    </row>
    <row r="87" spans="1:83" ht="11.25" hidden="1" customHeight="1" x14ac:dyDescent="0.15">
      <c r="A87" s="550"/>
      <c r="B87" s="496"/>
      <c r="C87" s="496"/>
      <c r="D87" s="776"/>
      <c r="E87" s="558"/>
      <c r="F87" s="551">
        <v>0</v>
      </c>
      <c r="G87" s="551"/>
      <c r="H87" s="559"/>
      <c r="I87" s="551"/>
      <c r="J87" s="551"/>
      <c r="K87" s="551"/>
      <c r="L87" s="551"/>
      <c r="M87" s="551"/>
      <c r="N87" s="551"/>
      <c r="O87" s="551"/>
      <c r="P87" s="551"/>
      <c r="Q87" s="551"/>
      <c r="R87" s="551"/>
      <c r="S87" s="580"/>
      <c r="T87" s="496"/>
      <c r="U87" s="744"/>
      <c r="V87" s="773"/>
      <c r="W87" s="496"/>
      <c r="X87" s="496"/>
      <c r="Y87" s="496"/>
      <c r="Z87" s="496"/>
      <c r="AA87" s="496"/>
      <c r="AB87" s="490"/>
      <c r="AC87" s="742"/>
      <c r="AD87" s="478"/>
      <c r="AE87" s="490"/>
      <c r="AF87" s="490"/>
      <c r="AG87" s="496"/>
      <c r="AH87" s="496"/>
      <c r="AI87" s="496"/>
      <c r="AJ87" s="496"/>
      <c r="AK87" s="496"/>
      <c r="AL87" s="496"/>
      <c r="AM87" s="496"/>
      <c r="AN87" s="496"/>
      <c r="AO87" s="496"/>
      <c r="AP87" s="496"/>
      <c r="AQ87" s="496"/>
      <c r="AR87" s="496"/>
      <c r="AS87" s="496"/>
      <c r="AT87" s="496"/>
      <c r="AU87" s="496"/>
      <c r="AV87" s="496"/>
      <c r="AW87" s="496"/>
      <c r="AX87" s="496"/>
      <c r="AY87" s="496"/>
      <c r="AZ87" s="496"/>
      <c r="BA87" s="496"/>
      <c r="BB87" s="496"/>
      <c r="BC87" s="496"/>
      <c r="BD87" s="496"/>
      <c r="BE87" s="496"/>
      <c r="BF87" s="496"/>
      <c r="BG87" s="496"/>
      <c r="BH87" s="496"/>
      <c r="BI87" s="496"/>
      <c r="BJ87" s="496"/>
      <c r="BK87" s="496"/>
      <c r="BL87" s="496"/>
      <c r="BM87" s="496"/>
      <c r="BN87" s="496"/>
      <c r="BO87" s="496"/>
      <c r="BP87" s="496"/>
      <c r="BQ87" s="496"/>
      <c r="BR87" s="496"/>
      <c r="BS87" s="496"/>
      <c r="BT87" s="496"/>
      <c r="BU87" s="496"/>
      <c r="BV87" s="496"/>
      <c r="BW87" s="496"/>
      <c r="BX87" s="496"/>
      <c r="BY87" s="496"/>
      <c r="BZ87" s="496"/>
      <c r="CA87" s="496"/>
      <c r="CB87" s="496"/>
      <c r="CC87" s="496"/>
      <c r="CD87" s="496"/>
      <c r="CE87" s="496"/>
    </row>
    <row r="88" spans="1:83" ht="22.5" x14ac:dyDescent="0.15">
      <c r="A88" s="443"/>
      <c r="B88" s="490"/>
      <c r="C88" s="485"/>
      <c r="D88" s="776"/>
      <c r="E88" s="777"/>
      <c r="F88" s="735" t="s">
        <v>257</v>
      </c>
      <c r="G88" s="779"/>
      <c r="H88" s="325"/>
      <c r="I88" s="560" t="s">
        <v>26</v>
      </c>
      <c r="J88" s="561" t="s">
        <v>468</v>
      </c>
      <c r="K88" s="471" t="s">
        <v>412</v>
      </c>
      <c r="L88" s="785" t="s">
        <v>412</v>
      </c>
      <c r="M88" s="786"/>
      <c r="N88" s="471" t="s">
        <v>412</v>
      </c>
      <c r="O88" s="471" t="s">
        <v>412</v>
      </c>
      <c r="P88" s="471" t="s">
        <v>412</v>
      </c>
      <c r="Q88" s="562">
        <f>SUM(Q89:Q91)</f>
        <v>0</v>
      </c>
      <c r="R88" s="562">
        <f>nerr(Q88/List01_costs_OPS)*100</f>
        <v>0</v>
      </c>
      <c r="S88" s="780" t="s">
        <v>464</v>
      </c>
      <c r="T88" s="260" t="s">
        <v>363</v>
      </c>
      <c r="U88" s="744"/>
      <c r="V88" s="773"/>
      <c r="AC88" s="742"/>
    </row>
    <row r="89" spans="1:83" ht="11.25" x14ac:dyDescent="0.15">
      <c r="A89" s="443"/>
      <c r="B89" s="490"/>
      <c r="C89" s="485"/>
      <c r="D89" s="776"/>
      <c r="E89" s="777"/>
      <c r="F89" s="735"/>
      <c r="G89" s="779"/>
      <c r="H89" s="676"/>
      <c r="I89" s="735" t="s">
        <v>467</v>
      </c>
      <c r="J89" s="782"/>
      <c r="K89" s="783"/>
      <c r="L89" s="576"/>
      <c r="M89" s="577" t="s">
        <v>26</v>
      </c>
      <c r="N89" s="563"/>
      <c r="O89" s="564"/>
      <c r="P89" s="573"/>
      <c r="Q89" s="564"/>
      <c r="R89" s="565">
        <f>nerr(costs_OPS/List01_costs_OPS)*100</f>
        <v>0</v>
      </c>
      <c r="S89" s="780"/>
      <c r="T89" s="260"/>
      <c r="U89" s="744"/>
      <c r="V89" s="773"/>
      <c r="AC89" s="742"/>
    </row>
    <row r="90" spans="1:83" ht="11.25" x14ac:dyDescent="0.15">
      <c r="A90" s="443"/>
      <c r="B90" s="490"/>
      <c r="C90" s="485"/>
      <c r="D90" s="776"/>
      <c r="E90" s="777"/>
      <c r="F90" s="735"/>
      <c r="G90" s="779"/>
      <c r="H90" s="676"/>
      <c r="I90" s="735"/>
      <c r="J90" s="782"/>
      <c r="K90" s="784"/>
      <c r="L90" s="575"/>
      <c r="M90" s="567"/>
      <c r="N90" s="568" t="s">
        <v>457</v>
      </c>
      <c r="O90" s="568"/>
      <c r="P90" s="568"/>
      <c r="Q90" s="568"/>
      <c r="R90" s="569"/>
      <c r="S90" s="780"/>
      <c r="T90" s="260"/>
      <c r="U90" s="744"/>
      <c r="V90" s="773"/>
      <c r="AC90" s="742"/>
    </row>
    <row r="91" spans="1:83" ht="11.25" x14ac:dyDescent="0.15">
      <c r="A91" s="443"/>
      <c r="B91" s="490"/>
      <c r="C91" s="485"/>
      <c r="D91" s="776"/>
      <c r="E91" s="777"/>
      <c r="F91" s="735"/>
      <c r="G91" s="779"/>
      <c r="H91" s="566"/>
      <c r="I91" s="567"/>
      <c r="J91" s="568" t="s">
        <v>458</v>
      </c>
      <c r="K91" s="568"/>
      <c r="L91" s="568"/>
      <c r="M91" s="568"/>
      <c r="N91" s="568"/>
      <c r="O91" s="568"/>
      <c r="P91" s="568"/>
      <c r="Q91" s="568"/>
      <c r="R91" s="569"/>
      <c r="S91" s="780"/>
      <c r="T91" s="260"/>
      <c r="U91" s="744"/>
      <c r="V91" s="773"/>
      <c r="AC91" s="742"/>
    </row>
    <row r="92" spans="1:83" ht="11.25" x14ac:dyDescent="0.15">
      <c r="A92" s="443"/>
      <c r="B92" s="490"/>
      <c r="C92" s="485"/>
      <c r="D92" s="775"/>
      <c r="E92" s="552"/>
      <c r="F92" s="553"/>
      <c r="G92" s="553" t="s">
        <v>456</v>
      </c>
      <c r="H92" s="554"/>
      <c r="I92" s="554"/>
      <c r="J92" s="554"/>
      <c r="K92" s="554"/>
      <c r="L92" s="554"/>
      <c r="M92" s="554"/>
      <c r="N92" s="554"/>
      <c r="O92" s="554"/>
      <c r="P92" s="554"/>
      <c r="Q92" s="554"/>
      <c r="R92" s="555"/>
      <c r="S92" s="581"/>
      <c r="T92" s="496"/>
      <c r="U92" s="744"/>
      <c r="V92" s="773"/>
      <c r="W92" s="490"/>
      <c r="X92" s="490"/>
      <c r="Y92" s="490"/>
      <c r="Z92" s="490"/>
      <c r="AA92" s="496"/>
      <c r="AB92" s="490"/>
      <c r="AC92" s="742"/>
      <c r="AD92" s="478"/>
      <c r="AE92" s="490"/>
      <c r="AF92" s="490"/>
      <c r="AG92" s="496"/>
      <c r="AH92" s="496"/>
      <c r="AI92" s="496"/>
      <c r="AJ92" s="496"/>
      <c r="AK92" s="496"/>
      <c r="AL92" s="496"/>
      <c r="AM92" s="496"/>
      <c r="AN92" s="496"/>
      <c r="AO92" s="496"/>
      <c r="AP92" s="496"/>
      <c r="AQ92" s="496"/>
      <c r="AR92" s="496"/>
      <c r="AS92" s="496"/>
      <c r="AT92" s="496"/>
      <c r="AU92" s="496"/>
      <c r="AV92" s="496"/>
      <c r="AW92" s="496"/>
      <c r="AX92" s="496"/>
      <c r="AY92" s="496"/>
      <c r="AZ92" s="496"/>
      <c r="BA92" s="496"/>
      <c r="BB92" s="496"/>
      <c r="BC92" s="496"/>
      <c r="BD92" s="496"/>
      <c r="BE92" s="496"/>
      <c r="BF92" s="496"/>
      <c r="BG92" s="496"/>
      <c r="BH92" s="496"/>
      <c r="BI92" s="496"/>
      <c r="BJ92" s="496"/>
      <c r="BK92" s="496"/>
      <c r="BL92" s="496"/>
      <c r="BM92" s="496"/>
      <c r="BN92" s="496"/>
      <c r="BO92" s="496"/>
      <c r="BP92" s="496"/>
      <c r="BQ92" s="496"/>
      <c r="BR92" s="496"/>
      <c r="BS92" s="496"/>
      <c r="BT92" s="496"/>
      <c r="BU92" s="496"/>
      <c r="BV92" s="490"/>
      <c r="BW92" s="490"/>
      <c r="BX92" s="490"/>
      <c r="BY92" s="490"/>
      <c r="BZ92" s="490"/>
      <c r="CA92" s="490"/>
      <c r="CB92" s="490"/>
      <c r="CC92" s="490"/>
      <c r="CD92" s="490"/>
      <c r="CE92" s="490"/>
    </row>
  </sheetData>
  <dataConsolidate/>
  <mergeCells count="57">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 ref="D68:D74"/>
    <mergeCell ref="AC68:AC74"/>
    <mergeCell ref="E69:P69"/>
    <mergeCell ref="E72:P72"/>
    <mergeCell ref="E68:R68"/>
    <mergeCell ref="U69:U71"/>
    <mergeCell ref="V69:V71"/>
    <mergeCell ref="U72:U74"/>
    <mergeCell ref="V72:V74"/>
    <mergeCell ref="G86:P86"/>
    <mergeCell ref="J82:J83"/>
    <mergeCell ref="K82:K83"/>
    <mergeCell ref="U86:U92"/>
    <mergeCell ref="V86:V92"/>
    <mergeCell ref="H89:H90"/>
    <mergeCell ref="D78:D92"/>
    <mergeCell ref="AC78:AC92"/>
    <mergeCell ref="E81:E84"/>
    <mergeCell ref="F81:F84"/>
    <mergeCell ref="G81:G84"/>
    <mergeCell ref="S81:S84"/>
    <mergeCell ref="I82:I83"/>
    <mergeCell ref="E88:E91"/>
    <mergeCell ref="F88:F91"/>
    <mergeCell ref="G88:G91"/>
    <mergeCell ref="S88:S91"/>
    <mergeCell ref="I89:I90"/>
    <mergeCell ref="J89:J90"/>
    <mergeCell ref="K89:K90"/>
    <mergeCell ref="L81:M81"/>
    <mergeCell ref="L88:M88"/>
    <mergeCell ref="E78:R78"/>
    <mergeCell ref="U79:U85"/>
    <mergeCell ref="V79:V85"/>
    <mergeCell ref="H82:H83"/>
    <mergeCell ref="G79:P79"/>
  </mergeCells>
  <phoneticPr fontId="9" type="noConversion"/>
  <dataValidations count="15">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 type="list" allowBlank="1" showInputMessage="1" showErrorMessage="1" errorTitle="Ошибка" error="Выберите значение из списка" prompt="Выберите значение из списка" sqref="J82">
      <formula1>kind_of_purchase_method</formula1>
    </dataValidation>
    <dataValidation type="list" allowBlank="1" showInputMessage="1" showErrorMessage="1" errorTitle="Ошибка" error="Выберите значение из списка" prompt="Выберите значение из списка" sqref="J83">
      <formula1>kind_of_purchase_method</formula1>
    </dataValidation>
    <dataValidation type="list" allowBlank="1" showInputMessage="1" showErrorMessage="1" errorTitle="Ошибка" error="Выберите значение из списка" prompt="Выберите значение из списка" sqref="J89">
      <formula1>kind_of_purchase_method</formula1>
    </dataValidation>
    <dataValidation type="list" allowBlank="1" showInputMessage="1" showErrorMessage="1" errorTitle="Ошибка" error="Выберите значение из списка" prompt="Выберите значение из списка" sqref="J90">
      <formula1>kind_of_purchase_method</formula1>
    </dataValidation>
    <dataValidation type="decimal" allowBlank="1" showErrorMessage="1" errorTitle="Ошибка" error="Допускается ввод только неотрицательных чисел!" sqref="O82">
      <formula1>0</formula1>
      <formula2>9.99999999999999E+23</formula2>
    </dataValidation>
    <dataValidation type="decimal" allowBlank="1" showErrorMessage="1" errorTitle="Ошибка" error="Допускается ввод только неотрицательных чисел!" sqref="Q82">
      <formula1>0</formula1>
      <formula2>9.99999999999999E+23</formula2>
    </dataValidation>
    <dataValidation type="decimal" allowBlank="1" showErrorMessage="1" errorTitle="Ошибка" error="Допускается ввод только неотрицательных чисел!" sqref="Q89">
      <formula1>0</formula1>
      <formula2>9.99999999999999E+23</formula2>
    </dataValidation>
    <dataValidation type="decimal" allowBlank="1" showErrorMessage="1" errorTitle="Ошибка" error="Допускается ввод только неотрицательных чисел!" sqref="O89">
      <formula1>0</formula1>
      <formula2>9.99999999999999E+23</formula2>
    </dataValidation>
  </dataValidations>
  <pageMargins left="0.75" right="0.75" top="1" bottom="1" header="0.5" footer="0.5"/>
  <pageSetup paperSize="9" orientation="portrait" horizontalDpi="200" verticalDpi="200"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ColWidth="9.140625" defaultRowHeight="11.25" x14ac:dyDescent="0.15"/>
  <cols>
    <col min="1" max="16384" width="9.140625" style="71"/>
  </cols>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ColWidth="9.140625" defaultRowHeight="15" x14ac:dyDescent="0.25"/>
  <cols>
    <col min="1" max="16384" width="9.140625" style="34"/>
  </cols>
  <sheetData/>
  <sheetProtection formatColumns="0" formatRows="0"/>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ColWidth="9.140625" defaultRowHeight="15" x14ac:dyDescent="0.15"/>
  <cols>
    <col min="1" max="1" width="9.140625" style="90" hidden="1" customWidth="1"/>
    <col min="2" max="2" width="9.140625" style="91" hidden="1" customWidth="1"/>
    <col min="3" max="3" width="9.140625" style="254"/>
    <col min="4" max="16384" width="9.140625" style="91"/>
  </cols>
  <sheetData>
    <row r="1" spans="1:3" hidden="1" x14ac:dyDescent="0.15"/>
    <row r="2" spans="1:3" hidden="1" x14ac:dyDescent="0.15"/>
    <row r="3" spans="1:3" hidden="1" x14ac:dyDescent="0.15"/>
    <row r="4" spans="1:3" ht="10.5" customHeight="1" x14ac:dyDescent="0.15"/>
    <row r="5" spans="1:3" s="51" customFormat="1" ht="30" customHeight="1" x14ac:dyDescent="0.15">
      <c r="A5" s="47"/>
      <c r="C5" s="255"/>
    </row>
    <row r="6" spans="1:3" s="51" customFormat="1" ht="15" customHeight="1" x14ac:dyDescent="0.15">
      <c r="A6" s="47"/>
      <c r="C6" s="255"/>
    </row>
    <row r="7" spans="1:3" ht="6.95" customHeight="1" x14ac:dyDescent="0.15"/>
    <row r="8" spans="1:3" ht="15" customHeight="1" x14ac:dyDescent="0.15"/>
    <row r="9" spans="1:3" ht="45" customHeight="1" x14ac:dyDescent="0.15"/>
    <row r="11" spans="1:3" ht="45" customHeight="1" x14ac:dyDescent="0.15"/>
    <row r="12" spans="1:3" ht="15" customHeight="1" x14ac:dyDescent="0.15"/>
  </sheetData>
  <pageMargins left="0.75" right="0.75" top="1" bottom="1" header="0.5" footer="0.5"/>
  <pageSetup paperSize="9" orientation="portrait"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ColWidth="9.140625" defaultRowHeight="11.25" x14ac:dyDescent="0.15"/>
  <cols>
    <col min="1" max="16384" width="9.140625" style="164"/>
  </cols>
  <sheetData>
    <row r="1" spans="1:1" x14ac:dyDescent="0.15">
      <c r="A1" s="290"/>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ColWidth="9.140625" defaultRowHeight="15" x14ac:dyDescent="0.2"/>
  <cols>
    <col min="1" max="2" width="9.140625" style="22" hidden="1" customWidth="1"/>
    <col min="3" max="3" width="3.7109375" style="57" customWidth="1"/>
    <col min="4" max="16" width="9.140625" style="22"/>
    <col min="17" max="17" width="9.140625" style="257"/>
    <col min="18" max="16384" width="9.140625" style="22"/>
  </cols>
  <sheetData>
    <row r="1" spans="3:17" s="93" customFormat="1" hidden="1" x14ac:dyDescent="0.2">
      <c r="C1" s="92"/>
      <c r="Q1" s="256"/>
    </row>
    <row r="2" spans="3:17" s="93" customFormat="1" hidden="1" x14ac:dyDescent="0.2">
      <c r="C2" s="92"/>
      <c r="Q2" s="256"/>
    </row>
    <row r="3" spans="3:17" s="93" customFormat="1" hidden="1" x14ac:dyDescent="0.2">
      <c r="C3" s="92"/>
      <c r="Q3" s="256"/>
    </row>
    <row r="4" spans="3:17" s="93" customFormat="1" hidden="1" x14ac:dyDescent="0.2">
      <c r="C4" s="92"/>
      <c r="Q4" s="256"/>
    </row>
    <row r="5" spans="3:17" s="93" customFormat="1" hidden="1" x14ac:dyDescent="0.2">
      <c r="C5" s="92"/>
      <c r="Q5" s="256"/>
    </row>
    <row r="6" spans="3:17" s="93" customFormat="1" ht="10.5" customHeight="1" x14ac:dyDescent="0.2">
      <c r="C6" s="94"/>
      <c r="Q6" s="256"/>
    </row>
    <row r="7" spans="3:17" s="93" customFormat="1" ht="20.100000000000001" customHeight="1" x14ac:dyDescent="0.2">
      <c r="C7" s="94"/>
      <c r="Q7" s="256"/>
    </row>
    <row r="8" spans="3:17" s="93" customFormat="1" ht="15" customHeight="1" x14ac:dyDescent="0.2">
      <c r="C8" s="94"/>
      <c r="Q8" s="256"/>
    </row>
    <row r="9" spans="3:17" s="93" customFormat="1" ht="6.95" customHeight="1" x14ac:dyDescent="0.2">
      <c r="C9" s="94"/>
      <c r="Q9" s="256"/>
    </row>
    <row r="10" spans="3:17" s="93" customFormat="1" ht="22.5" customHeight="1" x14ac:dyDescent="0.2">
      <c r="C10" s="94"/>
      <c r="Q10" s="256"/>
    </row>
    <row r="11" spans="3:17" s="93" customFormat="1" ht="11.25" customHeight="1" x14ac:dyDescent="0.2">
      <c r="C11" s="94"/>
      <c r="Q11" s="256"/>
    </row>
    <row r="12" spans="3:17" s="93" customFormat="1" ht="15" hidden="1" customHeight="1" x14ac:dyDescent="0.2">
      <c r="C12" s="94"/>
      <c r="Q12" s="256"/>
    </row>
    <row r="13" spans="3:17" s="93" customFormat="1" ht="14.1" customHeight="1" x14ac:dyDescent="0.2">
      <c r="C13" s="97"/>
      <c r="Q13" s="256"/>
    </row>
    <row r="14" spans="3:17" s="93" customFormat="1" ht="15" customHeight="1" x14ac:dyDescent="0.2">
      <c r="C14" s="94"/>
      <c r="Q14" s="256"/>
    </row>
    <row r="15" spans="3:17" s="93" customFormat="1" ht="11.25" customHeight="1" x14ac:dyDescent="0.2">
      <c r="C15" s="92"/>
      <c r="Q15" s="256"/>
    </row>
    <row r="16" spans="3:17" s="93" customFormat="1" x14ac:dyDescent="0.2">
      <c r="C16" s="92"/>
      <c r="D16" s="99"/>
      <c r="E16" s="99"/>
      <c r="Q16" s="256"/>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ColWidth="9.140625" defaultRowHeight="11.25" x14ac:dyDescent="0.15"/>
  <cols>
    <col min="1" max="16384" width="9.140625" style="317"/>
  </cols>
  <sheetData>
    <row r="1" spans="1:1" x14ac:dyDescent="0.15">
      <c r="A1" s="316"/>
    </row>
    <row r="12" spans="1:1" ht="14.25" customHeight="1" x14ac:dyDescent="0.15"/>
    <row r="13" spans="1:1" ht="15" customHeight="1" x14ac:dyDescent="0.15"/>
    <row r="14" spans="1:1" ht="15" customHeight="1" x14ac:dyDescent="0.15"/>
    <row r="15" spans="1:1" ht="15" customHeight="1" x14ac:dyDescent="0.15"/>
    <row r="16" spans="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sheetData>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ColWidth="9.140625" defaultRowHeight="11.25" x14ac:dyDescent="0.15"/>
  <cols>
    <col min="1" max="16384" width="9.140625" style="164"/>
  </cols>
  <sheetData/>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ColWidth="9.140625" defaultRowHeight="11.25" x14ac:dyDescent="0.15"/>
  <cols>
    <col min="1" max="16384" width="9.140625" style="71"/>
  </cols>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ColWidth="9.140625" defaultRowHeight="11.25" x14ac:dyDescent="0.15"/>
  <cols>
    <col min="1" max="16384" width="9.140625" style="71"/>
  </cols>
  <sheetData/>
  <sheetProtection formatColumns="0" formatRows="0"/>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ColWidth="9.140625" defaultRowHeight="11.25" x14ac:dyDescent="0.15"/>
  <cols>
    <col min="1" max="1" width="9.140625" style="50"/>
    <col min="2" max="2" width="65.28515625" style="50" customWidth="1"/>
    <col min="3" max="3" width="41" style="50" customWidth="1"/>
    <col min="4" max="16384" width="9.140625" style="50"/>
  </cols>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ColWidth="9.140625" defaultRowHeight="11.25" x14ac:dyDescent="0.15"/>
  <cols>
    <col min="1" max="1" width="9.140625" style="50"/>
    <col min="2" max="2" width="65.28515625" style="50" customWidth="1"/>
    <col min="3" max="3" width="41" style="50" customWidth="1"/>
    <col min="4" max="16384" width="9.140625" style="50"/>
  </cols>
  <sheetData>
    <row r="1" spans="1:2" x14ac:dyDescent="0.15">
      <c r="A1" s="50" t="s">
        <v>109</v>
      </c>
      <c r="B1" s="50" t="s">
        <v>110</v>
      </c>
    </row>
    <row r="2" spans="1:2" x14ac:dyDescent="0.15">
      <c r="A2" s="50">
        <v>4189714</v>
      </c>
      <c r="B2" s="50" t="s">
        <v>646</v>
      </c>
    </row>
    <row r="3" spans="1:2" x14ac:dyDescent="0.15">
      <c r="A3" s="50">
        <v>4189713</v>
      </c>
      <c r="B3" s="50" t="s">
        <v>647</v>
      </c>
    </row>
    <row r="4" spans="1:2" x14ac:dyDescent="0.15">
      <c r="A4" s="50">
        <v>4189712</v>
      </c>
      <c r="B4" s="50" t="s">
        <v>648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ColWidth="9.140625" defaultRowHeight="12.75" x14ac:dyDescent="0.2"/>
  <cols>
    <col min="1" max="16384" width="9.140625" style="49"/>
  </cols>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ColWidth="9.140625" defaultRowHeight="12.75" x14ac:dyDescent="0.2"/>
  <cols>
    <col min="1" max="16384" width="9.140625" style="49"/>
  </cols>
  <sheetData>
    <row r="34" spans="6:6" x14ac:dyDescent="0.2">
      <c r="F34" s="56"/>
    </row>
    <row r="35" spans="6:6" x14ac:dyDescent="0.2">
      <c r="F35" s="56"/>
    </row>
    <row r="38" spans="6:6" x14ac:dyDescent="0.2">
      <c r="F38" s="67"/>
    </row>
    <row r="39" spans="6:6" x14ac:dyDescent="0.2">
      <c r="F39" s="67"/>
    </row>
    <row r="40" spans="6:6" x14ac:dyDescent="0.2">
      <c r="F40" s="67"/>
    </row>
    <row r="41" spans="6:6" x14ac:dyDescent="0.2">
      <c r="F41" s="67"/>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ColWidth="9.140625" defaultRowHeight="11.25" x14ac:dyDescent="0.15"/>
  <cols>
    <col min="1" max="1" width="9.140625" style="23"/>
    <col min="2" max="16384" width="9.140625" style="24"/>
  </cols>
  <sheetData/>
  <sheetProtection formatColumns="0" formatRows="0"/>
  <phoneticPr fontId="6" type="noConversion"/>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ColWidth="9.140625" defaultRowHeight="11.25" x14ac:dyDescent="0.15"/>
  <cols>
    <col min="1" max="26" width="9.140625" style="17"/>
    <col min="27" max="36" width="9.140625" style="18"/>
    <col min="37" max="16384" width="9.140625" style="17"/>
  </cols>
  <sheetData/>
  <sheetProtection formatColumns="0" formatRows="0"/>
  <phoneticPr fontId="10" type="noConversion"/>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54"/>
  <sheetViews>
    <sheetView showGridLines="0" zoomScaleNormal="100" workbookViewId="0"/>
  </sheetViews>
  <sheetFormatPr defaultColWidth="9.140625" defaultRowHeight="11.25" x14ac:dyDescent="0.15"/>
  <cols>
    <col min="1" max="1" width="11.5703125" style="126" customWidth="1"/>
    <col min="2" max="3" width="9.140625" style="126"/>
    <col min="4" max="4" width="13" style="126" customWidth="1"/>
    <col min="5" max="5" width="9.140625" style="126"/>
    <col min="6" max="6" width="15.28515625" style="126" customWidth="1"/>
    <col min="7" max="7" width="20" style="126" customWidth="1"/>
    <col min="8" max="8" width="26.85546875" style="126" customWidth="1"/>
    <col min="9" max="9" width="12.28515625" style="126" customWidth="1"/>
    <col min="10" max="16384" width="9.140625" style="126"/>
  </cols>
  <sheetData>
    <row r="1" spans="1:10" x14ac:dyDescent="0.15">
      <c r="A1" s="126" t="s">
        <v>841</v>
      </c>
      <c r="B1" s="126" t="s">
        <v>649</v>
      </c>
      <c r="C1" s="126" t="s">
        <v>650</v>
      </c>
      <c r="D1" s="126" t="s">
        <v>651</v>
      </c>
      <c r="E1" s="126" t="s">
        <v>652</v>
      </c>
      <c r="F1" s="126" t="s">
        <v>653</v>
      </c>
      <c r="G1" s="126" t="s">
        <v>654</v>
      </c>
      <c r="H1" s="126" t="s">
        <v>655</v>
      </c>
      <c r="I1" s="126" t="s">
        <v>656</v>
      </c>
    </row>
    <row r="2" spans="1:10" x14ac:dyDescent="0.15">
      <c r="A2" s="126">
        <v>1</v>
      </c>
      <c r="B2" s="126" t="s">
        <v>657</v>
      </c>
      <c r="C2" s="126" t="s">
        <v>189</v>
      </c>
      <c r="D2" s="126" t="s">
        <v>658</v>
      </c>
      <c r="E2" s="126" t="s">
        <v>659</v>
      </c>
      <c r="F2" s="126" t="s">
        <v>660</v>
      </c>
      <c r="G2" s="126" t="s">
        <v>661</v>
      </c>
      <c r="J2" s="126" t="s">
        <v>842</v>
      </c>
    </row>
    <row r="3" spans="1:10" x14ac:dyDescent="0.15">
      <c r="A3" s="126">
        <v>2</v>
      </c>
      <c r="B3" s="126" t="s">
        <v>657</v>
      </c>
      <c r="C3" s="126" t="s">
        <v>189</v>
      </c>
      <c r="D3" s="126" t="s">
        <v>662</v>
      </c>
      <c r="E3" s="126" t="s">
        <v>663</v>
      </c>
      <c r="F3" s="126" t="s">
        <v>664</v>
      </c>
      <c r="G3" s="126" t="s">
        <v>665</v>
      </c>
      <c r="J3" s="126" t="s">
        <v>842</v>
      </c>
    </row>
    <row r="4" spans="1:10" x14ac:dyDescent="0.15">
      <c r="A4" s="126">
        <v>3</v>
      </c>
      <c r="B4" s="126" t="s">
        <v>657</v>
      </c>
      <c r="C4" s="126" t="s">
        <v>189</v>
      </c>
      <c r="D4" s="126" t="s">
        <v>666</v>
      </c>
      <c r="E4" s="126" t="s">
        <v>667</v>
      </c>
      <c r="F4" s="126" t="s">
        <v>668</v>
      </c>
      <c r="G4" s="126" t="s">
        <v>669</v>
      </c>
      <c r="J4" s="126" t="s">
        <v>842</v>
      </c>
    </row>
    <row r="5" spans="1:10" x14ac:dyDescent="0.15">
      <c r="A5" s="126">
        <v>4</v>
      </c>
      <c r="B5" s="126" t="s">
        <v>657</v>
      </c>
      <c r="C5" s="126" t="s">
        <v>189</v>
      </c>
      <c r="D5" s="126" t="s">
        <v>670</v>
      </c>
      <c r="E5" s="126" t="s">
        <v>671</v>
      </c>
      <c r="F5" s="126" t="s">
        <v>672</v>
      </c>
      <c r="G5" s="126" t="s">
        <v>661</v>
      </c>
      <c r="J5" s="126" t="s">
        <v>842</v>
      </c>
    </row>
    <row r="6" spans="1:10" x14ac:dyDescent="0.15">
      <c r="A6" s="126">
        <v>5</v>
      </c>
      <c r="B6" s="126" t="s">
        <v>657</v>
      </c>
      <c r="C6" s="126" t="s">
        <v>189</v>
      </c>
      <c r="D6" s="126" t="s">
        <v>673</v>
      </c>
      <c r="E6" s="126" t="s">
        <v>674</v>
      </c>
      <c r="F6" s="126" t="s">
        <v>675</v>
      </c>
      <c r="G6" s="126" t="s">
        <v>661</v>
      </c>
      <c r="J6" s="126" t="s">
        <v>842</v>
      </c>
    </row>
    <row r="7" spans="1:10" x14ac:dyDescent="0.15">
      <c r="A7" s="126">
        <v>6</v>
      </c>
      <c r="B7" s="126" t="s">
        <v>657</v>
      </c>
      <c r="C7" s="126" t="s">
        <v>189</v>
      </c>
      <c r="D7" s="126" t="s">
        <v>676</v>
      </c>
      <c r="E7" s="126" t="s">
        <v>677</v>
      </c>
      <c r="F7" s="126" t="s">
        <v>678</v>
      </c>
      <c r="G7" s="126" t="s">
        <v>679</v>
      </c>
      <c r="J7" s="126" t="s">
        <v>842</v>
      </c>
    </row>
    <row r="8" spans="1:10" x14ac:dyDescent="0.15">
      <c r="A8" s="126">
        <v>7</v>
      </c>
      <c r="B8" s="126" t="s">
        <v>657</v>
      </c>
      <c r="C8" s="126" t="s">
        <v>189</v>
      </c>
      <c r="D8" s="126" t="s">
        <v>680</v>
      </c>
      <c r="E8" s="126" t="s">
        <v>681</v>
      </c>
      <c r="F8" s="126" t="s">
        <v>682</v>
      </c>
      <c r="G8" s="126" t="s">
        <v>669</v>
      </c>
      <c r="H8" s="126" t="s">
        <v>683</v>
      </c>
      <c r="J8" s="126" t="s">
        <v>842</v>
      </c>
    </row>
    <row r="9" spans="1:10" x14ac:dyDescent="0.15">
      <c r="A9" s="126">
        <v>8</v>
      </c>
      <c r="B9" s="126" t="s">
        <v>657</v>
      </c>
      <c r="C9" s="126" t="s">
        <v>189</v>
      </c>
      <c r="D9" s="126" t="s">
        <v>684</v>
      </c>
      <c r="E9" s="126" t="s">
        <v>685</v>
      </c>
      <c r="F9" s="126" t="s">
        <v>686</v>
      </c>
      <c r="G9" s="126" t="s">
        <v>661</v>
      </c>
      <c r="J9" s="126" t="s">
        <v>842</v>
      </c>
    </row>
    <row r="10" spans="1:10" x14ac:dyDescent="0.15">
      <c r="A10" s="126">
        <v>9</v>
      </c>
      <c r="B10" s="126" t="s">
        <v>657</v>
      </c>
      <c r="C10" s="126" t="s">
        <v>189</v>
      </c>
      <c r="D10" s="126" t="s">
        <v>687</v>
      </c>
      <c r="E10" s="126" t="s">
        <v>688</v>
      </c>
      <c r="F10" s="126" t="s">
        <v>689</v>
      </c>
      <c r="G10" s="126" t="s">
        <v>669</v>
      </c>
      <c r="J10" s="126" t="s">
        <v>842</v>
      </c>
    </row>
    <row r="11" spans="1:10" x14ac:dyDescent="0.15">
      <c r="A11" s="126">
        <v>10</v>
      </c>
      <c r="B11" s="126" t="s">
        <v>657</v>
      </c>
      <c r="C11" s="126" t="s">
        <v>189</v>
      </c>
      <c r="D11" s="126" t="s">
        <v>690</v>
      </c>
      <c r="E11" s="126" t="s">
        <v>691</v>
      </c>
      <c r="F11" s="126" t="s">
        <v>692</v>
      </c>
      <c r="G11" s="126" t="s">
        <v>560</v>
      </c>
      <c r="J11" s="126" t="s">
        <v>842</v>
      </c>
    </row>
    <row r="12" spans="1:10" x14ac:dyDescent="0.15">
      <c r="A12" s="126">
        <v>11</v>
      </c>
      <c r="B12" s="126" t="s">
        <v>657</v>
      </c>
      <c r="C12" s="126" t="s">
        <v>189</v>
      </c>
      <c r="D12" s="126" t="s">
        <v>693</v>
      </c>
      <c r="E12" s="126" t="s">
        <v>694</v>
      </c>
      <c r="F12" s="126" t="s">
        <v>695</v>
      </c>
      <c r="G12" s="126" t="s">
        <v>669</v>
      </c>
      <c r="J12" s="126" t="s">
        <v>842</v>
      </c>
    </row>
    <row r="13" spans="1:10" x14ac:dyDescent="0.15">
      <c r="A13" s="126">
        <v>12</v>
      </c>
      <c r="B13" s="126" t="s">
        <v>657</v>
      </c>
      <c r="C13" s="126" t="s">
        <v>189</v>
      </c>
      <c r="D13" s="126" t="s">
        <v>696</v>
      </c>
      <c r="E13" s="126" t="s">
        <v>697</v>
      </c>
      <c r="F13" s="126" t="s">
        <v>698</v>
      </c>
      <c r="G13" s="126" t="s">
        <v>699</v>
      </c>
      <c r="J13" s="126" t="s">
        <v>842</v>
      </c>
    </row>
    <row r="14" spans="1:10" x14ac:dyDescent="0.15">
      <c r="A14" s="126">
        <v>13</v>
      </c>
      <c r="B14" s="126" t="s">
        <v>657</v>
      </c>
      <c r="C14" s="126" t="s">
        <v>189</v>
      </c>
      <c r="D14" s="126" t="s">
        <v>700</v>
      </c>
      <c r="E14" s="126" t="s">
        <v>701</v>
      </c>
      <c r="F14" s="126" t="s">
        <v>702</v>
      </c>
      <c r="G14" s="126" t="s">
        <v>703</v>
      </c>
      <c r="J14" s="126" t="s">
        <v>842</v>
      </c>
    </row>
    <row r="15" spans="1:10" x14ac:dyDescent="0.15">
      <c r="A15" s="126">
        <v>14</v>
      </c>
      <c r="B15" s="126" t="s">
        <v>657</v>
      </c>
      <c r="C15" s="126" t="s">
        <v>189</v>
      </c>
      <c r="D15" s="126" t="s">
        <v>704</v>
      </c>
      <c r="E15" s="126" t="s">
        <v>705</v>
      </c>
      <c r="F15" s="126" t="s">
        <v>706</v>
      </c>
      <c r="G15" s="126" t="s">
        <v>703</v>
      </c>
      <c r="J15" s="126" t="s">
        <v>842</v>
      </c>
    </row>
    <row r="16" spans="1:10" x14ac:dyDescent="0.15">
      <c r="A16" s="126">
        <v>15</v>
      </c>
      <c r="B16" s="126" t="s">
        <v>657</v>
      </c>
      <c r="C16" s="126" t="s">
        <v>189</v>
      </c>
      <c r="D16" s="126" t="s">
        <v>707</v>
      </c>
      <c r="E16" s="126" t="s">
        <v>708</v>
      </c>
      <c r="F16" s="126" t="s">
        <v>709</v>
      </c>
      <c r="G16" s="126" t="s">
        <v>710</v>
      </c>
      <c r="J16" s="126" t="s">
        <v>842</v>
      </c>
    </row>
    <row r="17" spans="1:10" x14ac:dyDescent="0.15">
      <c r="A17" s="126">
        <v>16</v>
      </c>
      <c r="B17" s="126" t="s">
        <v>657</v>
      </c>
      <c r="C17" s="126" t="s">
        <v>189</v>
      </c>
      <c r="D17" s="126" t="s">
        <v>711</v>
      </c>
      <c r="E17" s="126" t="s">
        <v>712</v>
      </c>
      <c r="F17" s="126" t="s">
        <v>713</v>
      </c>
      <c r="G17" s="126" t="s">
        <v>669</v>
      </c>
      <c r="J17" s="126" t="s">
        <v>842</v>
      </c>
    </row>
    <row r="18" spans="1:10" x14ac:dyDescent="0.15">
      <c r="A18" s="126">
        <v>17</v>
      </c>
      <c r="B18" s="126" t="s">
        <v>657</v>
      </c>
      <c r="C18" s="126" t="s">
        <v>189</v>
      </c>
      <c r="D18" s="126" t="s">
        <v>714</v>
      </c>
      <c r="E18" s="126" t="s">
        <v>715</v>
      </c>
      <c r="F18" s="126" t="s">
        <v>716</v>
      </c>
      <c r="G18" s="126" t="s">
        <v>669</v>
      </c>
      <c r="J18" s="126" t="s">
        <v>842</v>
      </c>
    </row>
    <row r="19" spans="1:10" x14ac:dyDescent="0.15">
      <c r="A19" s="126">
        <v>18</v>
      </c>
      <c r="B19" s="126" t="s">
        <v>657</v>
      </c>
      <c r="C19" s="126" t="s">
        <v>189</v>
      </c>
      <c r="D19" s="126" t="s">
        <v>717</v>
      </c>
      <c r="E19" s="126" t="s">
        <v>718</v>
      </c>
      <c r="F19" s="126" t="s">
        <v>719</v>
      </c>
      <c r="G19" s="126" t="s">
        <v>720</v>
      </c>
      <c r="J19" s="126" t="s">
        <v>842</v>
      </c>
    </row>
    <row r="20" spans="1:10" x14ac:dyDescent="0.15">
      <c r="A20" s="126">
        <v>19</v>
      </c>
      <c r="B20" s="126" t="s">
        <v>657</v>
      </c>
      <c r="C20" s="126" t="s">
        <v>189</v>
      </c>
      <c r="D20" s="126" t="s">
        <v>721</v>
      </c>
      <c r="E20" s="126" t="s">
        <v>722</v>
      </c>
      <c r="F20" s="126" t="s">
        <v>723</v>
      </c>
      <c r="G20" s="126" t="s">
        <v>669</v>
      </c>
      <c r="J20" s="126" t="s">
        <v>842</v>
      </c>
    </row>
    <row r="21" spans="1:10" x14ac:dyDescent="0.15">
      <c r="A21" s="126">
        <v>20</v>
      </c>
      <c r="B21" s="126" t="s">
        <v>657</v>
      </c>
      <c r="C21" s="126" t="s">
        <v>189</v>
      </c>
      <c r="D21" s="126" t="s">
        <v>724</v>
      </c>
      <c r="E21" s="126" t="s">
        <v>725</v>
      </c>
      <c r="F21" s="126" t="s">
        <v>726</v>
      </c>
      <c r="G21" s="126" t="s">
        <v>699</v>
      </c>
      <c r="J21" s="126" t="s">
        <v>842</v>
      </c>
    </row>
    <row r="22" spans="1:10" x14ac:dyDescent="0.15">
      <c r="A22" s="126">
        <v>21</v>
      </c>
      <c r="B22" s="126" t="s">
        <v>657</v>
      </c>
      <c r="C22" s="126" t="s">
        <v>189</v>
      </c>
      <c r="D22" s="126" t="s">
        <v>727</v>
      </c>
      <c r="E22" s="126" t="s">
        <v>728</v>
      </c>
      <c r="F22" s="126" t="s">
        <v>729</v>
      </c>
      <c r="G22" s="126" t="s">
        <v>720</v>
      </c>
      <c r="J22" s="126" t="s">
        <v>842</v>
      </c>
    </row>
    <row r="23" spans="1:10" x14ac:dyDescent="0.15">
      <c r="A23" s="126">
        <v>22</v>
      </c>
      <c r="B23" s="126" t="s">
        <v>657</v>
      </c>
      <c r="C23" s="126" t="s">
        <v>189</v>
      </c>
      <c r="D23" s="126" t="s">
        <v>730</v>
      </c>
      <c r="E23" s="126" t="s">
        <v>731</v>
      </c>
      <c r="F23" s="126" t="s">
        <v>732</v>
      </c>
      <c r="G23" s="126" t="s">
        <v>669</v>
      </c>
      <c r="J23" s="126" t="s">
        <v>842</v>
      </c>
    </row>
    <row r="24" spans="1:10" x14ac:dyDescent="0.15">
      <c r="A24" s="126">
        <v>23</v>
      </c>
      <c r="B24" s="126" t="s">
        <v>657</v>
      </c>
      <c r="C24" s="126" t="s">
        <v>189</v>
      </c>
      <c r="D24" s="126" t="s">
        <v>733</v>
      </c>
      <c r="E24" s="126" t="s">
        <v>734</v>
      </c>
      <c r="F24" s="126" t="s">
        <v>735</v>
      </c>
      <c r="G24" s="126" t="s">
        <v>720</v>
      </c>
      <c r="J24" s="126" t="s">
        <v>842</v>
      </c>
    </row>
    <row r="25" spans="1:10" x14ac:dyDescent="0.15">
      <c r="A25" s="126">
        <v>24</v>
      </c>
      <c r="B25" s="126" t="s">
        <v>657</v>
      </c>
      <c r="C25" s="126" t="s">
        <v>189</v>
      </c>
      <c r="D25" s="126" t="s">
        <v>736</v>
      </c>
      <c r="E25" s="126" t="s">
        <v>737</v>
      </c>
      <c r="F25" s="126" t="s">
        <v>738</v>
      </c>
      <c r="G25" s="126" t="s">
        <v>739</v>
      </c>
      <c r="J25" s="126" t="s">
        <v>842</v>
      </c>
    </row>
    <row r="26" spans="1:10" x14ac:dyDescent="0.15">
      <c r="A26" s="126">
        <v>25</v>
      </c>
      <c r="B26" s="126" t="s">
        <v>657</v>
      </c>
      <c r="C26" s="126" t="s">
        <v>189</v>
      </c>
      <c r="D26" s="126" t="s">
        <v>740</v>
      </c>
      <c r="E26" s="126" t="s">
        <v>741</v>
      </c>
      <c r="F26" s="126" t="s">
        <v>742</v>
      </c>
      <c r="G26" s="126" t="s">
        <v>661</v>
      </c>
      <c r="J26" s="126" t="s">
        <v>842</v>
      </c>
    </row>
    <row r="27" spans="1:10" x14ac:dyDescent="0.15">
      <c r="A27" s="126">
        <v>26</v>
      </c>
      <c r="B27" s="126" t="s">
        <v>657</v>
      </c>
      <c r="C27" s="126" t="s">
        <v>189</v>
      </c>
      <c r="D27" s="126" t="s">
        <v>743</v>
      </c>
      <c r="E27" s="126" t="s">
        <v>744</v>
      </c>
      <c r="F27" s="126" t="s">
        <v>745</v>
      </c>
      <c r="G27" s="126" t="s">
        <v>746</v>
      </c>
      <c r="H27" s="126" t="s">
        <v>747</v>
      </c>
      <c r="J27" s="126" t="s">
        <v>842</v>
      </c>
    </row>
    <row r="28" spans="1:10" x14ac:dyDescent="0.15">
      <c r="A28" s="126">
        <v>27</v>
      </c>
      <c r="B28" s="126" t="s">
        <v>657</v>
      </c>
      <c r="C28" s="126" t="s">
        <v>189</v>
      </c>
      <c r="D28" s="126" t="s">
        <v>748</v>
      </c>
      <c r="E28" s="126" t="s">
        <v>749</v>
      </c>
      <c r="F28" s="126" t="s">
        <v>750</v>
      </c>
      <c r="G28" s="126" t="s">
        <v>661</v>
      </c>
      <c r="J28" s="126" t="s">
        <v>842</v>
      </c>
    </row>
    <row r="29" spans="1:10" x14ac:dyDescent="0.15">
      <c r="A29" s="126">
        <v>28</v>
      </c>
      <c r="B29" s="126" t="s">
        <v>657</v>
      </c>
      <c r="C29" s="126" t="s">
        <v>189</v>
      </c>
      <c r="D29" s="126" t="s">
        <v>751</v>
      </c>
      <c r="E29" s="126" t="s">
        <v>752</v>
      </c>
      <c r="F29" s="126" t="s">
        <v>753</v>
      </c>
      <c r="G29" s="126" t="s">
        <v>754</v>
      </c>
      <c r="J29" s="126" t="s">
        <v>842</v>
      </c>
    </row>
    <row r="30" spans="1:10" x14ac:dyDescent="0.15">
      <c r="A30" s="126">
        <v>29</v>
      </c>
      <c r="B30" s="126" t="s">
        <v>657</v>
      </c>
      <c r="C30" s="126" t="s">
        <v>189</v>
      </c>
      <c r="D30" s="126" t="s">
        <v>755</v>
      </c>
      <c r="E30" s="126" t="s">
        <v>756</v>
      </c>
      <c r="F30" s="126" t="s">
        <v>757</v>
      </c>
      <c r="G30" s="126" t="s">
        <v>669</v>
      </c>
      <c r="J30" s="126" t="s">
        <v>842</v>
      </c>
    </row>
    <row r="31" spans="1:10" x14ac:dyDescent="0.15">
      <c r="A31" s="126">
        <v>30</v>
      </c>
      <c r="B31" s="126" t="s">
        <v>657</v>
      </c>
      <c r="C31" s="126" t="s">
        <v>189</v>
      </c>
      <c r="D31" s="126" t="s">
        <v>758</v>
      </c>
      <c r="E31" s="126" t="s">
        <v>759</v>
      </c>
      <c r="F31" s="126" t="s">
        <v>760</v>
      </c>
      <c r="G31" s="126" t="s">
        <v>669</v>
      </c>
      <c r="J31" s="126" t="s">
        <v>842</v>
      </c>
    </row>
    <row r="32" spans="1:10" x14ac:dyDescent="0.15">
      <c r="A32" s="126">
        <v>31</v>
      </c>
      <c r="B32" s="126" t="s">
        <v>657</v>
      </c>
      <c r="C32" s="126" t="s">
        <v>189</v>
      </c>
      <c r="D32" s="126" t="s">
        <v>761</v>
      </c>
      <c r="E32" s="126" t="s">
        <v>762</v>
      </c>
      <c r="F32" s="126" t="s">
        <v>763</v>
      </c>
      <c r="G32" s="126" t="s">
        <v>764</v>
      </c>
      <c r="J32" s="126" t="s">
        <v>842</v>
      </c>
    </row>
    <row r="33" spans="1:10" x14ac:dyDescent="0.15">
      <c r="A33" s="126">
        <v>32</v>
      </c>
      <c r="B33" s="126" t="s">
        <v>657</v>
      </c>
      <c r="C33" s="126" t="s">
        <v>189</v>
      </c>
      <c r="D33" s="126" t="s">
        <v>765</v>
      </c>
      <c r="E33" s="126" t="s">
        <v>766</v>
      </c>
      <c r="F33" s="126" t="s">
        <v>767</v>
      </c>
      <c r="G33" s="126" t="s">
        <v>720</v>
      </c>
      <c r="J33" s="126" t="s">
        <v>842</v>
      </c>
    </row>
    <row r="34" spans="1:10" x14ac:dyDescent="0.15">
      <c r="A34" s="126">
        <v>33</v>
      </c>
      <c r="B34" s="126" t="s">
        <v>657</v>
      </c>
      <c r="C34" s="126" t="s">
        <v>189</v>
      </c>
      <c r="D34" s="126" t="s">
        <v>768</v>
      </c>
      <c r="E34" s="126" t="s">
        <v>769</v>
      </c>
      <c r="F34" s="126" t="s">
        <v>770</v>
      </c>
      <c r="G34" s="126" t="s">
        <v>669</v>
      </c>
      <c r="J34" s="126" t="s">
        <v>842</v>
      </c>
    </row>
    <row r="35" spans="1:10" x14ac:dyDescent="0.15">
      <c r="A35" s="126">
        <v>34</v>
      </c>
      <c r="B35" s="126" t="s">
        <v>657</v>
      </c>
      <c r="C35" s="126" t="s">
        <v>189</v>
      </c>
      <c r="D35" s="126" t="s">
        <v>771</v>
      </c>
      <c r="E35" s="126" t="s">
        <v>772</v>
      </c>
      <c r="F35" s="126" t="s">
        <v>773</v>
      </c>
      <c r="G35" s="126" t="s">
        <v>669</v>
      </c>
      <c r="H35" s="126" t="s">
        <v>774</v>
      </c>
      <c r="J35" s="126" t="s">
        <v>842</v>
      </c>
    </row>
    <row r="36" spans="1:10" x14ac:dyDescent="0.15">
      <c r="A36" s="126">
        <v>35</v>
      </c>
      <c r="B36" s="126" t="s">
        <v>657</v>
      </c>
      <c r="C36" s="126" t="s">
        <v>189</v>
      </c>
      <c r="D36" s="126" t="s">
        <v>775</v>
      </c>
      <c r="E36" s="126" t="s">
        <v>776</v>
      </c>
      <c r="F36" s="126" t="s">
        <v>777</v>
      </c>
      <c r="G36" s="126" t="s">
        <v>754</v>
      </c>
      <c r="J36" s="126" t="s">
        <v>842</v>
      </c>
    </row>
    <row r="37" spans="1:10" x14ac:dyDescent="0.15">
      <c r="A37" s="126">
        <v>36</v>
      </c>
      <c r="B37" s="126" t="s">
        <v>657</v>
      </c>
      <c r="C37" s="126" t="s">
        <v>189</v>
      </c>
      <c r="D37" s="126" t="s">
        <v>778</v>
      </c>
      <c r="E37" s="126" t="s">
        <v>779</v>
      </c>
      <c r="F37" s="126" t="s">
        <v>780</v>
      </c>
      <c r="G37" s="126" t="s">
        <v>665</v>
      </c>
      <c r="J37" s="126" t="s">
        <v>842</v>
      </c>
    </row>
    <row r="38" spans="1:10" x14ac:dyDescent="0.15">
      <c r="A38" s="126">
        <v>37</v>
      </c>
      <c r="B38" s="126" t="s">
        <v>657</v>
      </c>
      <c r="C38" s="126" t="s">
        <v>189</v>
      </c>
      <c r="D38" s="126" t="s">
        <v>781</v>
      </c>
      <c r="E38" s="126" t="s">
        <v>782</v>
      </c>
      <c r="F38" s="126" t="s">
        <v>783</v>
      </c>
      <c r="G38" s="126" t="s">
        <v>661</v>
      </c>
      <c r="J38" s="126" t="s">
        <v>842</v>
      </c>
    </row>
    <row r="39" spans="1:10" x14ac:dyDescent="0.15">
      <c r="A39" s="126">
        <v>38</v>
      </c>
      <c r="B39" s="126" t="s">
        <v>657</v>
      </c>
      <c r="C39" s="126" t="s">
        <v>189</v>
      </c>
      <c r="D39" s="126" t="s">
        <v>784</v>
      </c>
      <c r="E39" s="126" t="s">
        <v>785</v>
      </c>
      <c r="F39" s="126" t="s">
        <v>786</v>
      </c>
      <c r="G39" s="126" t="s">
        <v>669</v>
      </c>
      <c r="J39" s="126" t="s">
        <v>842</v>
      </c>
    </row>
    <row r="40" spans="1:10" x14ac:dyDescent="0.15">
      <c r="A40" s="126">
        <v>39</v>
      </c>
      <c r="B40" s="126" t="s">
        <v>657</v>
      </c>
      <c r="C40" s="126" t="s">
        <v>189</v>
      </c>
      <c r="D40" s="126" t="s">
        <v>787</v>
      </c>
      <c r="E40" s="126" t="s">
        <v>788</v>
      </c>
      <c r="F40" s="126" t="s">
        <v>789</v>
      </c>
      <c r="G40" s="126" t="s">
        <v>790</v>
      </c>
      <c r="H40" s="126" t="s">
        <v>791</v>
      </c>
      <c r="J40" s="126" t="s">
        <v>842</v>
      </c>
    </row>
    <row r="41" spans="1:10" x14ac:dyDescent="0.15">
      <c r="A41" s="126">
        <v>40</v>
      </c>
      <c r="B41" s="126" t="s">
        <v>657</v>
      </c>
      <c r="C41" s="126" t="s">
        <v>189</v>
      </c>
      <c r="D41" s="126" t="s">
        <v>792</v>
      </c>
      <c r="E41" s="126" t="s">
        <v>793</v>
      </c>
      <c r="F41" s="126" t="s">
        <v>794</v>
      </c>
      <c r="G41" s="126" t="s">
        <v>669</v>
      </c>
      <c r="J41" s="126" t="s">
        <v>842</v>
      </c>
    </row>
    <row r="42" spans="1:10" x14ac:dyDescent="0.15">
      <c r="A42" s="126">
        <v>41</v>
      </c>
      <c r="B42" s="126" t="s">
        <v>657</v>
      </c>
      <c r="C42" s="126" t="s">
        <v>189</v>
      </c>
      <c r="D42" s="126" t="s">
        <v>795</v>
      </c>
      <c r="E42" s="126" t="s">
        <v>796</v>
      </c>
      <c r="F42" s="126" t="s">
        <v>797</v>
      </c>
      <c r="G42" s="126" t="s">
        <v>661</v>
      </c>
      <c r="J42" s="126" t="s">
        <v>842</v>
      </c>
    </row>
    <row r="43" spans="1:10" x14ac:dyDescent="0.15">
      <c r="A43" s="126">
        <v>42</v>
      </c>
      <c r="B43" s="126" t="s">
        <v>657</v>
      </c>
      <c r="C43" s="126" t="s">
        <v>189</v>
      </c>
      <c r="D43" s="126" t="s">
        <v>798</v>
      </c>
      <c r="E43" s="126" t="s">
        <v>799</v>
      </c>
      <c r="F43" s="126" t="s">
        <v>800</v>
      </c>
      <c r="G43" s="126" t="s">
        <v>801</v>
      </c>
      <c r="J43" s="126" t="s">
        <v>842</v>
      </c>
    </row>
    <row r="44" spans="1:10" x14ac:dyDescent="0.15">
      <c r="A44" s="126">
        <v>43</v>
      </c>
      <c r="B44" s="126" t="s">
        <v>657</v>
      </c>
      <c r="C44" s="126" t="s">
        <v>189</v>
      </c>
      <c r="D44" s="126" t="s">
        <v>802</v>
      </c>
      <c r="E44" s="126" t="s">
        <v>803</v>
      </c>
      <c r="F44" s="126" t="s">
        <v>804</v>
      </c>
      <c r="G44" s="126" t="s">
        <v>661</v>
      </c>
      <c r="J44" s="126" t="s">
        <v>842</v>
      </c>
    </row>
    <row r="45" spans="1:10" x14ac:dyDescent="0.15">
      <c r="A45" s="126">
        <v>44</v>
      </c>
      <c r="B45" s="126" t="s">
        <v>657</v>
      </c>
      <c r="C45" s="126" t="s">
        <v>189</v>
      </c>
      <c r="D45" s="126" t="s">
        <v>805</v>
      </c>
      <c r="E45" s="126" t="s">
        <v>806</v>
      </c>
      <c r="F45" s="126" t="s">
        <v>807</v>
      </c>
      <c r="G45" s="126" t="s">
        <v>808</v>
      </c>
      <c r="J45" s="126" t="s">
        <v>842</v>
      </c>
    </row>
    <row r="46" spans="1:10" x14ac:dyDescent="0.15">
      <c r="A46" s="126">
        <v>45</v>
      </c>
      <c r="B46" s="126" t="s">
        <v>657</v>
      </c>
      <c r="C46" s="126" t="s">
        <v>189</v>
      </c>
      <c r="D46" s="126" t="s">
        <v>809</v>
      </c>
      <c r="E46" s="126" t="s">
        <v>810</v>
      </c>
      <c r="F46" s="126" t="s">
        <v>811</v>
      </c>
      <c r="G46" s="126" t="s">
        <v>812</v>
      </c>
      <c r="J46" s="126" t="s">
        <v>842</v>
      </c>
    </row>
    <row r="47" spans="1:10" x14ac:dyDescent="0.15">
      <c r="A47" s="126">
        <v>46</v>
      </c>
      <c r="B47" s="126" t="s">
        <v>657</v>
      </c>
      <c r="C47" s="126" t="s">
        <v>189</v>
      </c>
      <c r="D47" s="126" t="s">
        <v>813</v>
      </c>
      <c r="E47" s="126" t="s">
        <v>814</v>
      </c>
      <c r="F47" s="126" t="s">
        <v>815</v>
      </c>
      <c r="G47" s="126" t="s">
        <v>816</v>
      </c>
      <c r="J47" s="126" t="s">
        <v>842</v>
      </c>
    </row>
    <row r="48" spans="1:10" x14ac:dyDescent="0.15">
      <c r="A48" s="126">
        <v>47</v>
      </c>
      <c r="B48" s="126" t="s">
        <v>657</v>
      </c>
      <c r="C48" s="126" t="s">
        <v>189</v>
      </c>
      <c r="D48" s="126" t="s">
        <v>817</v>
      </c>
      <c r="E48" s="126" t="s">
        <v>818</v>
      </c>
      <c r="F48" s="126" t="s">
        <v>815</v>
      </c>
      <c r="G48" s="126" t="s">
        <v>819</v>
      </c>
      <c r="J48" s="126" t="s">
        <v>842</v>
      </c>
    </row>
    <row r="49" spans="1:10" x14ac:dyDescent="0.15">
      <c r="A49" s="126">
        <v>48</v>
      </c>
      <c r="B49" s="126" t="s">
        <v>657</v>
      </c>
      <c r="C49" s="126" t="s">
        <v>189</v>
      </c>
      <c r="D49" s="126" t="s">
        <v>820</v>
      </c>
      <c r="E49" s="126" t="s">
        <v>821</v>
      </c>
      <c r="F49" s="126" t="s">
        <v>815</v>
      </c>
      <c r="G49" s="126" t="s">
        <v>822</v>
      </c>
      <c r="J49" s="126" t="s">
        <v>842</v>
      </c>
    </row>
    <row r="50" spans="1:10" x14ac:dyDescent="0.15">
      <c r="A50" s="126">
        <v>49</v>
      </c>
      <c r="B50" s="126" t="s">
        <v>657</v>
      </c>
      <c r="C50" s="126" t="s">
        <v>189</v>
      </c>
      <c r="D50" s="126" t="s">
        <v>823</v>
      </c>
      <c r="E50" s="126" t="s">
        <v>824</v>
      </c>
      <c r="F50" s="126" t="s">
        <v>825</v>
      </c>
      <c r="G50" s="126" t="s">
        <v>661</v>
      </c>
      <c r="J50" s="126" t="s">
        <v>842</v>
      </c>
    </row>
    <row r="51" spans="1:10" x14ac:dyDescent="0.15">
      <c r="A51" s="126">
        <v>50</v>
      </c>
      <c r="B51" s="126" t="s">
        <v>657</v>
      </c>
      <c r="C51" s="126" t="s">
        <v>189</v>
      </c>
      <c r="D51" s="126" t="s">
        <v>826</v>
      </c>
      <c r="E51" s="126" t="s">
        <v>827</v>
      </c>
      <c r="F51" s="126" t="s">
        <v>828</v>
      </c>
      <c r="G51" s="126" t="s">
        <v>829</v>
      </c>
      <c r="J51" s="126" t="s">
        <v>842</v>
      </c>
    </row>
    <row r="52" spans="1:10" x14ac:dyDescent="0.15">
      <c r="A52" s="126">
        <v>51</v>
      </c>
      <c r="B52" s="126" t="s">
        <v>657</v>
      </c>
      <c r="C52" s="126" t="s">
        <v>189</v>
      </c>
      <c r="D52" s="126" t="s">
        <v>830</v>
      </c>
      <c r="E52" s="126" t="s">
        <v>831</v>
      </c>
      <c r="F52" s="126" t="s">
        <v>828</v>
      </c>
      <c r="G52" s="126" t="s">
        <v>832</v>
      </c>
      <c r="J52" s="126" t="s">
        <v>842</v>
      </c>
    </row>
    <row r="53" spans="1:10" x14ac:dyDescent="0.15">
      <c r="A53" s="126">
        <v>52</v>
      </c>
      <c r="B53" s="126" t="s">
        <v>657</v>
      </c>
      <c r="C53" s="126" t="s">
        <v>189</v>
      </c>
      <c r="D53" s="126" t="s">
        <v>833</v>
      </c>
      <c r="E53" s="126" t="s">
        <v>834</v>
      </c>
      <c r="F53" s="126" t="s">
        <v>835</v>
      </c>
      <c r="G53" s="126" t="s">
        <v>836</v>
      </c>
      <c r="J53" s="126" t="s">
        <v>842</v>
      </c>
    </row>
    <row r="54" spans="1:10" x14ac:dyDescent="0.15">
      <c r="A54" s="126">
        <v>53</v>
      </c>
      <c r="B54" s="126" t="s">
        <v>657</v>
      </c>
      <c r="C54" s="126" t="s">
        <v>189</v>
      </c>
      <c r="D54" s="126" t="s">
        <v>837</v>
      </c>
      <c r="E54" s="126" t="s">
        <v>838</v>
      </c>
      <c r="F54" s="126" t="s">
        <v>839</v>
      </c>
      <c r="G54" s="126" t="s">
        <v>840</v>
      </c>
      <c r="J54" s="126" t="s">
        <v>842</v>
      </c>
    </row>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5" right="0.75" top="1" bottom="1" header="0.5" footer="0.5"/>
  <pageSetup paperSize="9" orientation="portrait" verticalDpi="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ColWidth="9.140625" defaultRowHeight="11.25" x14ac:dyDescent="0.15"/>
  <cols>
    <col min="1" max="16384" width="9.140625" style="71"/>
  </cols>
  <sheetData/>
  <sheetProtection formatColumns="0" formatRows="0"/>
  <phoneticPr fontId="10" type="noConversion"/>
  <pageMargins left="0.75" right="0.75" top="1" bottom="1" header="0.5" footer="0.5"/>
  <pageSetup paperSize="9" orientation="portrait" verticalDpi="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304"/>
  <sheetViews>
    <sheetView showGridLines="0" zoomScaleNormal="100" workbookViewId="0"/>
  </sheetViews>
  <sheetFormatPr defaultColWidth="9.140625" defaultRowHeight="11.25" x14ac:dyDescent="0.15"/>
  <cols>
    <col min="1" max="16384" width="9.140625" style="71"/>
  </cols>
  <sheetData>
    <row r="1" spans="1:4" x14ac:dyDescent="0.15">
      <c r="A1" s="71" t="s">
        <v>841</v>
      </c>
      <c r="B1" s="71" t="s">
        <v>147</v>
      </c>
      <c r="C1" s="71" t="s">
        <v>148</v>
      </c>
      <c r="D1" s="71" t="s">
        <v>1446</v>
      </c>
    </row>
    <row r="2" spans="1:4" x14ac:dyDescent="0.15">
      <c r="A2" s="71">
        <v>1</v>
      </c>
      <c r="B2" s="71" t="s">
        <v>850</v>
      </c>
      <c r="C2" s="71" t="s">
        <v>850</v>
      </c>
      <c r="D2" s="71" t="s">
        <v>851</v>
      </c>
    </row>
    <row r="3" spans="1:4" x14ac:dyDescent="0.15">
      <c r="A3" s="71">
        <v>2</v>
      </c>
      <c r="B3" s="71" t="s">
        <v>850</v>
      </c>
      <c r="C3" s="71" t="s">
        <v>852</v>
      </c>
      <c r="D3" s="71" t="s">
        <v>853</v>
      </c>
    </row>
    <row r="4" spans="1:4" x14ac:dyDescent="0.15">
      <c r="A4" s="71">
        <v>3</v>
      </c>
      <c r="B4" s="71" t="s">
        <v>850</v>
      </c>
      <c r="C4" s="71" t="s">
        <v>854</v>
      </c>
      <c r="D4" s="71" t="s">
        <v>855</v>
      </c>
    </row>
    <row r="5" spans="1:4" x14ac:dyDescent="0.15">
      <c r="A5" s="71">
        <v>4</v>
      </c>
      <c r="B5" s="71" t="s">
        <v>850</v>
      </c>
      <c r="C5" s="71" t="s">
        <v>856</v>
      </c>
      <c r="D5" s="71" t="s">
        <v>857</v>
      </c>
    </row>
    <row r="6" spans="1:4" x14ac:dyDescent="0.15">
      <c r="A6" s="71">
        <v>5</v>
      </c>
      <c r="B6" s="71" t="s">
        <v>850</v>
      </c>
      <c r="C6" s="71" t="s">
        <v>858</v>
      </c>
      <c r="D6" s="71" t="s">
        <v>859</v>
      </c>
    </row>
    <row r="7" spans="1:4" x14ac:dyDescent="0.15">
      <c r="A7" s="71">
        <v>6</v>
      </c>
      <c r="B7" s="71" t="s">
        <v>850</v>
      </c>
      <c r="C7" s="71" t="s">
        <v>860</v>
      </c>
      <c r="D7" s="71" t="s">
        <v>861</v>
      </c>
    </row>
    <row r="8" spans="1:4" x14ac:dyDescent="0.15">
      <c r="A8" s="71">
        <v>7</v>
      </c>
      <c r="B8" s="71" t="s">
        <v>850</v>
      </c>
      <c r="C8" s="71" t="s">
        <v>862</v>
      </c>
      <c r="D8" s="71" t="s">
        <v>863</v>
      </c>
    </row>
    <row r="9" spans="1:4" x14ac:dyDescent="0.15">
      <c r="A9" s="71">
        <v>8</v>
      </c>
      <c r="B9" s="71" t="s">
        <v>850</v>
      </c>
      <c r="C9" s="71" t="s">
        <v>864</v>
      </c>
      <c r="D9" s="71" t="s">
        <v>865</v>
      </c>
    </row>
    <row r="10" spans="1:4" x14ac:dyDescent="0.15">
      <c r="A10" s="71">
        <v>9</v>
      </c>
      <c r="B10" s="71" t="s">
        <v>850</v>
      </c>
      <c r="C10" s="71" t="s">
        <v>866</v>
      </c>
      <c r="D10" s="71" t="s">
        <v>867</v>
      </c>
    </row>
    <row r="11" spans="1:4" x14ac:dyDescent="0.15">
      <c r="A11" s="71">
        <v>10</v>
      </c>
      <c r="B11" s="71" t="s">
        <v>850</v>
      </c>
      <c r="C11" s="71" t="s">
        <v>868</v>
      </c>
      <c r="D11" s="71" t="s">
        <v>869</v>
      </c>
    </row>
    <row r="12" spans="1:4" x14ac:dyDescent="0.15">
      <c r="A12" s="71">
        <v>11</v>
      </c>
      <c r="B12" s="71" t="s">
        <v>850</v>
      </c>
      <c r="C12" s="71" t="s">
        <v>870</v>
      </c>
      <c r="D12" s="71" t="s">
        <v>871</v>
      </c>
    </row>
    <row r="13" spans="1:4" x14ac:dyDescent="0.15">
      <c r="A13" s="71">
        <v>12</v>
      </c>
      <c r="B13" s="71" t="s">
        <v>850</v>
      </c>
      <c r="C13" s="71" t="s">
        <v>872</v>
      </c>
      <c r="D13" s="71" t="s">
        <v>873</v>
      </c>
    </row>
    <row r="14" spans="1:4" x14ac:dyDescent="0.15">
      <c r="A14" s="71">
        <v>13</v>
      </c>
      <c r="B14" s="71" t="s">
        <v>874</v>
      </c>
      <c r="C14" s="71" t="s">
        <v>874</v>
      </c>
      <c r="D14" s="71" t="s">
        <v>875</v>
      </c>
    </row>
    <row r="15" spans="1:4" x14ac:dyDescent="0.15">
      <c r="A15" s="71">
        <v>14</v>
      </c>
      <c r="B15" s="71" t="s">
        <v>874</v>
      </c>
      <c r="C15" s="71" t="s">
        <v>876</v>
      </c>
      <c r="D15" s="71" t="s">
        <v>877</v>
      </c>
    </row>
    <row r="16" spans="1:4" x14ac:dyDescent="0.15">
      <c r="A16" s="71">
        <v>15</v>
      </c>
      <c r="B16" s="71" t="s">
        <v>874</v>
      </c>
      <c r="C16" s="71" t="s">
        <v>878</v>
      </c>
      <c r="D16" s="71" t="s">
        <v>879</v>
      </c>
    </row>
    <row r="17" spans="1:4" x14ac:dyDescent="0.15">
      <c r="A17" s="71">
        <v>16</v>
      </c>
      <c r="B17" s="71" t="s">
        <v>874</v>
      </c>
      <c r="C17" s="71" t="s">
        <v>880</v>
      </c>
      <c r="D17" s="71" t="s">
        <v>881</v>
      </c>
    </row>
    <row r="18" spans="1:4" x14ac:dyDescent="0.15">
      <c r="A18" s="71">
        <v>17</v>
      </c>
      <c r="B18" s="71" t="s">
        <v>874</v>
      </c>
      <c r="C18" s="71" t="s">
        <v>882</v>
      </c>
      <c r="D18" s="71" t="s">
        <v>883</v>
      </c>
    </row>
    <row r="19" spans="1:4" x14ac:dyDescent="0.15">
      <c r="A19" s="71">
        <v>18</v>
      </c>
      <c r="B19" s="71" t="s">
        <v>874</v>
      </c>
      <c r="C19" s="71" t="s">
        <v>884</v>
      </c>
      <c r="D19" s="71" t="s">
        <v>885</v>
      </c>
    </row>
    <row r="20" spans="1:4" x14ac:dyDescent="0.15">
      <c r="A20" s="71">
        <v>19</v>
      </c>
      <c r="B20" s="71" t="s">
        <v>874</v>
      </c>
      <c r="C20" s="71" t="s">
        <v>886</v>
      </c>
      <c r="D20" s="71" t="s">
        <v>887</v>
      </c>
    </row>
    <row r="21" spans="1:4" x14ac:dyDescent="0.15">
      <c r="A21" s="71">
        <v>20</v>
      </c>
      <c r="B21" s="71" t="s">
        <v>874</v>
      </c>
      <c r="C21" s="71" t="s">
        <v>888</v>
      </c>
      <c r="D21" s="71" t="s">
        <v>889</v>
      </c>
    </row>
    <row r="22" spans="1:4" x14ac:dyDescent="0.15">
      <c r="A22" s="71">
        <v>21</v>
      </c>
      <c r="B22" s="71" t="s">
        <v>874</v>
      </c>
      <c r="C22" s="71" t="s">
        <v>890</v>
      </c>
      <c r="D22" s="71" t="s">
        <v>891</v>
      </c>
    </row>
    <row r="23" spans="1:4" x14ac:dyDescent="0.15">
      <c r="A23" s="71">
        <v>22</v>
      </c>
      <c r="B23" s="71" t="s">
        <v>874</v>
      </c>
      <c r="C23" s="71" t="s">
        <v>892</v>
      </c>
      <c r="D23" s="71" t="s">
        <v>893</v>
      </c>
    </row>
    <row r="24" spans="1:4" x14ac:dyDescent="0.15">
      <c r="A24" s="71">
        <v>23</v>
      </c>
      <c r="B24" s="71" t="s">
        <v>894</v>
      </c>
      <c r="C24" s="71" t="s">
        <v>894</v>
      </c>
      <c r="D24" s="71" t="s">
        <v>895</v>
      </c>
    </row>
    <row r="25" spans="1:4" x14ac:dyDescent="0.15">
      <c r="A25" s="71">
        <v>24</v>
      </c>
      <c r="B25" s="71" t="s">
        <v>894</v>
      </c>
      <c r="C25" s="71" t="s">
        <v>896</v>
      </c>
      <c r="D25" s="71" t="s">
        <v>897</v>
      </c>
    </row>
    <row r="26" spans="1:4" x14ac:dyDescent="0.15">
      <c r="A26" s="71">
        <v>25</v>
      </c>
      <c r="B26" s="71" t="s">
        <v>894</v>
      </c>
      <c r="C26" s="71" t="s">
        <v>898</v>
      </c>
      <c r="D26" s="71" t="s">
        <v>899</v>
      </c>
    </row>
    <row r="27" spans="1:4" x14ac:dyDescent="0.15">
      <c r="A27" s="71">
        <v>26</v>
      </c>
      <c r="B27" s="71" t="s">
        <v>894</v>
      </c>
      <c r="C27" s="71" t="s">
        <v>900</v>
      </c>
      <c r="D27" s="71" t="s">
        <v>901</v>
      </c>
    </row>
    <row r="28" spans="1:4" x14ac:dyDescent="0.15">
      <c r="A28" s="71">
        <v>27</v>
      </c>
      <c r="B28" s="71" t="s">
        <v>894</v>
      </c>
      <c r="C28" s="71" t="s">
        <v>902</v>
      </c>
      <c r="D28" s="71" t="s">
        <v>903</v>
      </c>
    </row>
    <row r="29" spans="1:4" x14ac:dyDescent="0.15">
      <c r="A29" s="71">
        <v>28</v>
      </c>
      <c r="B29" s="71" t="s">
        <v>894</v>
      </c>
      <c r="C29" s="71" t="s">
        <v>904</v>
      </c>
      <c r="D29" s="71" t="s">
        <v>905</v>
      </c>
    </row>
    <row r="30" spans="1:4" x14ac:dyDescent="0.15">
      <c r="A30" s="71">
        <v>29</v>
      </c>
      <c r="B30" s="71" t="s">
        <v>894</v>
      </c>
      <c r="C30" s="71" t="s">
        <v>906</v>
      </c>
      <c r="D30" s="71" t="s">
        <v>907</v>
      </c>
    </row>
    <row r="31" spans="1:4" x14ac:dyDescent="0.15">
      <c r="A31" s="71">
        <v>30</v>
      </c>
      <c r="B31" s="71" t="s">
        <v>894</v>
      </c>
      <c r="C31" s="71" t="s">
        <v>908</v>
      </c>
      <c r="D31" s="71" t="s">
        <v>909</v>
      </c>
    </row>
    <row r="32" spans="1:4" x14ac:dyDescent="0.15">
      <c r="A32" s="71">
        <v>31</v>
      </c>
      <c r="B32" s="71" t="s">
        <v>894</v>
      </c>
      <c r="C32" s="71" t="s">
        <v>910</v>
      </c>
      <c r="D32" s="71" t="s">
        <v>911</v>
      </c>
    </row>
    <row r="33" spans="1:4" x14ac:dyDescent="0.15">
      <c r="A33" s="71">
        <v>32</v>
      </c>
      <c r="B33" s="71" t="s">
        <v>894</v>
      </c>
      <c r="C33" s="71" t="s">
        <v>912</v>
      </c>
      <c r="D33" s="71" t="s">
        <v>913</v>
      </c>
    </row>
    <row r="34" spans="1:4" x14ac:dyDescent="0.15">
      <c r="A34" s="71">
        <v>33</v>
      </c>
      <c r="B34" s="71" t="s">
        <v>894</v>
      </c>
      <c r="C34" s="71" t="s">
        <v>914</v>
      </c>
      <c r="D34" s="71" t="s">
        <v>915</v>
      </c>
    </row>
    <row r="35" spans="1:4" x14ac:dyDescent="0.15">
      <c r="A35" s="71">
        <v>34</v>
      </c>
      <c r="B35" s="71" t="s">
        <v>894</v>
      </c>
      <c r="C35" s="71" t="s">
        <v>916</v>
      </c>
      <c r="D35" s="71" t="s">
        <v>917</v>
      </c>
    </row>
    <row r="36" spans="1:4" x14ac:dyDescent="0.15">
      <c r="A36" s="71">
        <v>35</v>
      </c>
      <c r="B36" s="71" t="s">
        <v>918</v>
      </c>
      <c r="C36" s="71" t="s">
        <v>918</v>
      </c>
      <c r="D36" s="71" t="s">
        <v>919</v>
      </c>
    </row>
    <row r="37" spans="1:4" x14ac:dyDescent="0.15">
      <c r="A37" s="71">
        <v>36</v>
      </c>
      <c r="B37" s="71" t="s">
        <v>918</v>
      </c>
      <c r="C37" s="71" t="s">
        <v>920</v>
      </c>
      <c r="D37" s="71" t="s">
        <v>921</v>
      </c>
    </row>
    <row r="38" spans="1:4" x14ac:dyDescent="0.15">
      <c r="A38" s="71">
        <v>37</v>
      </c>
      <c r="B38" s="71" t="s">
        <v>918</v>
      </c>
      <c r="C38" s="71" t="s">
        <v>922</v>
      </c>
      <c r="D38" s="71" t="s">
        <v>923</v>
      </c>
    </row>
    <row r="39" spans="1:4" x14ac:dyDescent="0.15">
      <c r="A39" s="71">
        <v>38</v>
      </c>
      <c r="B39" s="71" t="s">
        <v>918</v>
      </c>
      <c r="C39" s="71" t="s">
        <v>924</v>
      </c>
      <c r="D39" s="71" t="s">
        <v>925</v>
      </c>
    </row>
    <row r="40" spans="1:4" x14ac:dyDescent="0.15">
      <c r="A40" s="71">
        <v>39</v>
      </c>
      <c r="B40" s="71" t="s">
        <v>918</v>
      </c>
      <c r="C40" s="71" t="s">
        <v>926</v>
      </c>
      <c r="D40" s="71" t="s">
        <v>927</v>
      </c>
    </row>
    <row r="41" spans="1:4" x14ac:dyDescent="0.15">
      <c r="A41" s="71">
        <v>40</v>
      </c>
      <c r="B41" s="71" t="s">
        <v>918</v>
      </c>
      <c r="C41" s="71" t="s">
        <v>928</v>
      </c>
      <c r="D41" s="71" t="s">
        <v>929</v>
      </c>
    </row>
    <row r="42" spans="1:4" x14ac:dyDescent="0.15">
      <c r="A42" s="71">
        <v>41</v>
      </c>
      <c r="B42" s="71" t="s">
        <v>918</v>
      </c>
      <c r="C42" s="71" t="s">
        <v>930</v>
      </c>
      <c r="D42" s="71" t="s">
        <v>931</v>
      </c>
    </row>
    <row r="43" spans="1:4" x14ac:dyDescent="0.15">
      <c r="A43" s="71">
        <v>42</v>
      </c>
      <c r="B43" s="71" t="s">
        <v>918</v>
      </c>
      <c r="C43" s="71" t="s">
        <v>932</v>
      </c>
      <c r="D43" s="71" t="s">
        <v>933</v>
      </c>
    </row>
    <row r="44" spans="1:4" x14ac:dyDescent="0.15">
      <c r="A44" s="71">
        <v>43</v>
      </c>
      <c r="B44" s="71" t="s">
        <v>918</v>
      </c>
      <c r="C44" s="71" t="s">
        <v>934</v>
      </c>
      <c r="D44" s="71" t="s">
        <v>935</v>
      </c>
    </row>
    <row r="45" spans="1:4" x14ac:dyDescent="0.15">
      <c r="A45" s="71">
        <v>44</v>
      </c>
      <c r="B45" s="71" t="s">
        <v>918</v>
      </c>
      <c r="C45" s="71" t="s">
        <v>936</v>
      </c>
      <c r="D45" s="71" t="s">
        <v>937</v>
      </c>
    </row>
    <row r="46" spans="1:4" x14ac:dyDescent="0.15">
      <c r="A46" s="71">
        <v>45</v>
      </c>
      <c r="B46" s="71" t="s">
        <v>938</v>
      </c>
      <c r="C46" s="71" t="s">
        <v>940</v>
      </c>
      <c r="D46" s="71" t="s">
        <v>941</v>
      </c>
    </row>
    <row r="47" spans="1:4" x14ac:dyDescent="0.15">
      <c r="A47" s="71">
        <v>46</v>
      </c>
      <c r="B47" s="71" t="s">
        <v>938</v>
      </c>
      <c r="C47" s="71" t="s">
        <v>942</v>
      </c>
      <c r="D47" s="71" t="s">
        <v>943</v>
      </c>
    </row>
    <row r="48" spans="1:4" x14ac:dyDescent="0.15">
      <c r="A48" s="71">
        <v>47</v>
      </c>
      <c r="B48" s="71" t="s">
        <v>938</v>
      </c>
      <c r="C48" s="71" t="s">
        <v>938</v>
      </c>
      <c r="D48" s="71" t="s">
        <v>939</v>
      </c>
    </row>
    <row r="49" spans="1:4" x14ac:dyDescent="0.15">
      <c r="A49" s="71">
        <v>48</v>
      </c>
      <c r="B49" s="71" t="s">
        <v>938</v>
      </c>
      <c r="C49" s="71" t="s">
        <v>944</v>
      </c>
      <c r="D49" s="71" t="s">
        <v>945</v>
      </c>
    </row>
    <row r="50" spans="1:4" x14ac:dyDescent="0.15">
      <c r="A50" s="71">
        <v>49</v>
      </c>
      <c r="B50" s="71" t="s">
        <v>938</v>
      </c>
      <c r="C50" s="71" t="s">
        <v>946</v>
      </c>
      <c r="D50" s="71" t="s">
        <v>947</v>
      </c>
    </row>
    <row r="51" spans="1:4" x14ac:dyDescent="0.15">
      <c r="A51" s="71">
        <v>50</v>
      </c>
      <c r="B51" s="71" t="s">
        <v>938</v>
      </c>
      <c r="C51" s="71" t="s">
        <v>948</v>
      </c>
      <c r="D51" s="71" t="s">
        <v>949</v>
      </c>
    </row>
    <row r="52" spans="1:4" x14ac:dyDescent="0.15">
      <c r="A52" s="71">
        <v>51</v>
      </c>
      <c r="B52" s="71" t="s">
        <v>938</v>
      </c>
      <c r="C52" s="71" t="s">
        <v>950</v>
      </c>
      <c r="D52" s="71" t="s">
        <v>951</v>
      </c>
    </row>
    <row r="53" spans="1:4" x14ac:dyDescent="0.15">
      <c r="A53" s="71">
        <v>52</v>
      </c>
      <c r="B53" s="71" t="s">
        <v>938</v>
      </c>
      <c r="C53" s="71" t="s">
        <v>952</v>
      </c>
      <c r="D53" s="71" t="s">
        <v>953</v>
      </c>
    </row>
    <row r="54" spans="1:4" x14ac:dyDescent="0.15">
      <c r="A54" s="71">
        <v>53</v>
      </c>
      <c r="B54" s="71" t="s">
        <v>938</v>
      </c>
      <c r="C54" s="71" t="s">
        <v>954</v>
      </c>
      <c r="D54" s="71" t="s">
        <v>955</v>
      </c>
    </row>
    <row r="55" spans="1:4" x14ac:dyDescent="0.15">
      <c r="A55" s="71">
        <v>54</v>
      </c>
      <c r="B55" s="71" t="s">
        <v>938</v>
      </c>
      <c r="C55" s="71" t="s">
        <v>956</v>
      </c>
      <c r="D55" s="71" t="s">
        <v>957</v>
      </c>
    </row>
    <row r="56" spans="1:4" x14ac:dyDescent="0.15">
      <c r="A56" s="71">
        <v>55</v>
      </c>
      <c r="B56" s="71" t="s">
        <v>938</v>
      </c>
      <c r="C56" s="71" t="s">
        <v>958</v>
      </c>
      <c r="D56" s="71" t="s">
        <v>959</v>
      </c>
    </row>
    <row r="57" spans="1:4" x14ac:dyDescent="0.15">
      <c r="A57" s="71">
        <v>56</v>
      </c>
      <c r="B57" s="71" t="s">
        <v>938</v>
      </c>
      <c r="C57" s="71" t="s">
        <v>960</v>
      </c>
      <c r="D57" s="71" t="s">
        <v>961</v>
      </c>
    </row>
    <row r="58" spans="1:4" x14ac:dyDescent="0.15">
      <c r="A58" s="71">
        <v>57</v>
      </c>
      <c r="B58" s="71" t="s">
        <v>938</v>
      </c>
      <c r="C58" s="71" t="s">
        <v>962</v>
      </c>
      <c r="D58" s="71" t="s">
        <v>963</v>
      </c>
    </row>
    <row r="59" spans="1:4" x14ac:dyDescent="0.15">
      <c r="A59" s="71">
        <v>58</v>
      </c>
      <c r="B59" s="71" t="s">
        <v>938</v>
      </c>
      <c r="C59" s="71" t="s">
        <v>964</v>
      </c>
      <c r="D59" s="71" t="s">
        <v>965</v>
      </c>
    </row>
    <row r="60" spans="1:4" x14ac:dyDescent="0.15">
      <c r="A60" s="71">
        <v>59</v>
      </c>
      <c r="B60" s="71" t="s">
        <v>938</v>
      </c>
      <c r="C60" s="71" t="s">
        <v>966</v>
      </c>
      <c r="D60" s="71" t="s">
        <v>967</v>
      </c>
    </row>
    <row r="61" spans="1:4" x14ac:dyDescent="0.15">
      <c r="A61" s="71">
        <v>60</v>
      </c>
      <c r="B61" s="71" t="s">
        <v>938</v>
      </c>
      <c r="C61" s="71" t="s">
        <v>968</v>
      </c>
      <c r="D61" s="71" t="s">
        <v>969</v>
      </c>
    </row>
    <row r="62" spans="1:4" x14ac:dyDescent="0.15">
      <c r="A62" s="71">
        <v>61</v>
      </c>
      <c r="B62" s="71" t="s">
        <v>938</v>
      </c>
      <c r="C62" s="71" t="s">
        <v>970</v>
      </c>
      <c r="D62" s="71" t="s">
        <v>971</v>
      </c>
    </row>
    <row r="63" spans="1:4" x14ac:dyDescent="0.15">
      <c r="A63" s="71">
        <v>62</v>
      </c>
      <c r="B63" s="71" t="s">
        <v>938</v>
      </c>
      <c r="C63" s="71" t="s">
        <v>972</v>
      </c>
      <c r="D63" s="71" t="s">
        <v>973</v>
      </c>
    </row>
    <row r="64" spans="1:4" x14ac:dyDescent="0.15">
      <c r="A64" s="71">
        <v>63</v>
      </c>
      <c r="B64" s="71" t="s">
        <v>938</v>
      </c>
      <c r="C64" s="71" t="s">
        <v>974</v>
      </c>
      <c r="D64" s="71" t="s">
        <v>975</v>
      </c>
    </row>
    <row r="65" spans="1:4" x14ac:dyDescent="0.15">
      <c r="A65" s="71">
        <v>64</v>
      </c>
      <c r="B65" s="71" t="s">
        <v>938</v>
      </c>
      <c r="C65" s="71" t="s">
        <v>976</v>
      </c>
      <c r="D65" s="71" t="s">
        <v>977</v>
      </c>
    </row>
    <row r="66" spans="1:4" x14ac:dyDescent="0.15">
      <c r="A66" s="71">
        <v>65</v>
      </c>
      <c r="B66" s="71" t="s">
        <v>978</v>
      </c>
      <c r="C66" s="71" t="s">
        <v>980</v>
      </c>
      <c r="D66" s="71" t="s">
        <v>981</v>
      </c>
    </row>
    <row r="67" spans="1:4" x14ac:dyDescent="0.15">
      <c r="A67" s="71">
        <v>66</v>
      </c>
      <c r="B67" s="71" t="s">
        <v>978</v>
      </c>
      <c r="C67" s="71" t="s">
        <v>982</v>
      </c>
      <c r="D67" s="71" t="s">
        <v>983</v>
      </c>
    </row>
    <row r="68" spans="1:4" x14ac:dyDescent="0.15">
      <c r="A68" s="71">
        <v>67</v>
      </c>
      <c r="B68" s="71" t="s">
        <v>978</v>
      </c>
      <c r="C68" s="71" t="s">
        <v>978</v>
      </c>
      <c r="D68" s="71" t="s">
        <v>979</v>
      </c>
    </row>
    <row r="69" spans="1:4" x14ac:dyDescent="0.15">
      <c r="A69" s="71">
        <v>68</v>
      </c>
      <c r="B69" s="71" t="s">
        <v>978</v>
      </c>
      <c r="C69" s="71" t="s">
        <v>984</v>
      </c>
      <c r="D69" s="71" t="s">
        <v>985</v>
      </c>
    </row>
    <row r="70" spans="1:4" x14ac:dyDescent="0.15">
      <c r="A70" s="71">
        <v>69</v>
      </c>
      <c r="B70" s="71" t="s">
        <v>978</v>
      </c>
      <c r="C70" s="71" t="s">
        <v>986</v>
      </c>
      <c r="D70" s="71" t="s">
        <v>987</v>
      </c>
    </row>
    <row r="71" spans="1:4" x14ac:dyDescent="0.15">
      <c r="A71" s="71">
        <v>70</v>
      </c>
      <c r="B71" s="71" t="s">
        <v>978</v>
      </c>
      <c r="C71" s="71" t="s">
        <v>988</v>
      </c>
      <c r="D71" s="71" t="s">
        <v>989</v>
      </c>
    </row>
    <row r="72" spans="1:4" x14ac:dyDescent="0.15">
      <c r="A72" s="71">
        <v>71</v>
      </c>
      <c r="B72" s="71" t="s">
        <v>978</v>
      </c>
      <c r="C72" s="71" t="s">
        <v>990</v>
      </c>
      <c r="D72" s="71" t="s">
        <v>991</v>
      </c>
    </row>
    <row r="73" spans="1:4" x14ac:dyDescent="0.15">
      <c r="A73" s="71">
        <v>72</v>
      </c>
      <c r="B73" s="71" t="s">
        <v>978</v>
      </c>
      <c r="C73" s="71" t="s">
        <v>992</v>
      </c>
      <c r="D73" s="71" t="s">
        <v>993</v>
      </c>
    </row>
    <row r="74" spans="1:4" x14ac:dyDescent="0.15">
      <c r="A74" s="71">
        <v>73</v>
      </c>
      <c r="B74" s="71" t="s">
        <v>978</v>
      </c>
      <c r="C74" s="71" t="s">
        <v>994</v>
      </c>
      <c r="D74" s="71" t="s">
        <v>995</v>
      </c>
    </row>
    <row r="75" spans="1:4" x14ac:dyDescent="0.15">
      <c r="A75" s="71">
        <v>74</v>
      </c>
      <c r="B75" s="71" t="s">
        <v>978</v>
      </c>
      <c r="C75" s="71" t="s">
        <v>996</v>
      </c>
      <c r="D75" s="71" t="s">
        <v>997</v>
      </c>
    </row>
    <row r="76" spans="1:4" x14ac:dyDescent="0.15">
      <c r="A76" s="71">
        <v>75</v>
      </c>
      <c r="B76" s="71" t="s">
        <v>978</v>
      </c>
      <c r="C76" s="71" t="s">
        <v>998</v>
      </c>
      <c r="D76" s="71" t="s">
        <v>999</v>
      </c>
    </row>
    <row r="77" spans="1:4" x14ac:dyDescent="0.15">
      <c r="A77" s="71">
        <v>76</v>
      </c>
      <c r="B77" s="71" t="s">
        <v>978</v>
      </c>
      <c r="C77" s="71" t="s">
        <v>1000</v>
      </c>
      <c r="D77" s="71" t="s">
        <v>1001</v>
      </c>
    </row>
    <row r="78" spans="1:4" x14ac:dyDescent="0.15">
      <c r="A78" s="71">
        <v>77</v>
      </c>
      <c r="B78" s="71" t="s">
        <v>978</v>
      </c>
      <c r="C78" s="71" t="s">
        <v>1002</v>
      </c>
      <c r="D78" s="71" t="s">
        <v>1003</v>
      </c>
    </row>
    <row r="79" spans="1:4" x14ac:dyDescent="0.15">
      <c r="A79" s="71">
        <v>78</v>
      </c>
      <c r="B79" s="71" t="s">
        <v>978</v>
      </c>
      <c r="C79" s="71" t="s">
        <v>1004</v>
      </c>
      <c r="D79" s="71" t="s">
        <v>1005</v>
      </c>
    </row>
    <row r="80" spans="1:4" x14ac:dyDescent="0.15">
      <c r="A80" s="71">
        <v>79</v>
      </c>
      <c r="B80" s="71" t="s">
        <v>978</v>
      </c>
      <c r="C80" s="71" t="s">
        <v>1006</v>
      </c>
      <c r="D80" s="71" t="s">
        <v>1007</v>
      </c>
    </row>
    <row r="81" spans="1:4" x14ac:dyDescent="0.15">
      <c r="A81" s="71">
        <v>80</v>
      </c>
      <c r="B81" s="71" t="s">
        <v>1008</v>
      </c>
      <c r="C81" s="71" t="s">
        <v>1008</v>
      </c>
      <c r="D81" s="71" t="s">
        <v>1009</v>
      </c>
    </row>
    <row r="82" spans="1:4" x14ac:dyDescent="0.15">
      <c r="A82" s="71">
        <v>81</v>
      </c>
      <c r="B82" s="71" t="s">
        <v>1010</v>
      </c>
      <c r="C82" s="71" t="s">
        <v>1010</v>
      </c>
      <c r="D82" s="71" t="s">
        <v>1011</v>
      </c>
    </row>
    <row r="83" spans="1:4" x14ac:dyDescent="0.15">
      <c r="A83" s="71">
        <v>82</v>
      </c>
      <c r="B83" s="71" t="s">
        <v>1012</v>
      </c>
      <c r="C83" s="71" t="s">
        <v>1014</v>
      </c>
      <c r="D83" s="71" t="s">
        <v>1015</v>
      </c>
    </row>
    <row r="84" spans="1:4" x14ac:dyDescent="0.15">
      <c r="A84" s="71">
        <v>83</v>
      </c>
      <c r="B84" s="71" t="s">
        <v>1012</v>
      </c>
      <c r="C84" s="71" t="s">
        <v>1016</v>
      </c>
      <c r="D84" s="71" t="s">
        <v>1017</v>
      </c>
    </row>
    <row r="85" spans="1:4" x14ac:dyDescent="0.15">
      <c r="A85" s="71">
        <v>84</v>
      </c>
      <c r="B85" s="71" t="s">
        <v>1012</v>
      </c>
      <c r="C85" s="71" t="s">
        <v>1018</v>
      </c>
      <c r="D85" s="71" t="s">
        <v>1019</v>
      </c>
    </row>
    <row r="86" spans="1:4" x14ac:dyDescent="0.15">
      <c r="A86" s="71">
        <v>85</v>
      </c>
      <c r="B86" s="71" t="s">
        <v>1012</v>
      </c>
      <c r="C86" s="71" t="s">
        <v>1020</v>
      </c>
      <c r="D86" s="71" t="s">
        <v>1021</v>
      </c>
    </row>
    <row r="87" spans="1:4" x14ac:dyDescent="0.15">
      <c r="A87" s="71">
        <v>86</v>
      </c>
      <c r="B87" s="71" t="s">
        <v>1012</v>
      </c>
      <c r="C87" s="71" t="s">
        <v>1022</v>
      </c>
      <c r="D87" s="71" t="s">
        <v>1023</v>
      </c>
    </row>
    <row r="88" spans="1:4" x14ac:dyDescent="0.15">
      <c r="A88" s="71">
        <v>87</v>
      </c>
      <c r="B88" s="71" t="s">
        <v>1012</v>
      </c>
      <c r="C88" s="71" t="s">
        <v>1024</v>
      </c>
      <c r="D88" s="71" t="s">
        <v>1025</v>
      </c>
    </row>
    <row r="89" spans="1:4" x14ac:dyDescent="0.15">
      <c r="A89" s="71">
        <v>88</v>
      </c>
      <c r="B89" s="71" t="s">
        <v>1012</v>
      </c>
      <c r="C89" s="71" t="s">
        <v>1012</v>
      </c>
      <c r="D89" s="71" t="s">
        <v>1013</v>
      </c>
    </row>
    <row r="90" spans="1:4" x14ac:dyDescent="0.15">
      <c r="A90" s="71">
        <v>89</v>
      </c>
      <c r="B90" s="71" t="s">
        <v>1012</v>
      </c>
      <c r="C90" s="71" t="s">
        <v>1026</v>
      </c>
      <c r="D90" s="71" t="s">
        <v>1027</v>
      </c>
    </row>
    <row r="91" spans="1:4" x14ac:dyDescent="0.15">
      <c r="A91" s="71">
        <v>90</v>
      </c>
      <c r="B91" s="71" t="s">
        <v>1012</v>
      </c>
      <c r="C91" s="71" t="s">
        <v>1028</v>
      </c>
      <c r="D91" s="71" t="s">
        <v>1029</v>
      </c>
    </row>
    <row r="92" spans="1:4" x14ac:dyDescent="0.15">
      <c r="A92" s="71">
        <v>91</v>
      </c>
      <c r="B92" s="71" t="s">
        <v>1012</v>
      </c>
      <c r="C92" s="71" t="s">
        <v>1030</v>
      </c>
      <c r="D92" s="71" t="s">
        <v>1031</v>
      </c>
    </row>
    <row r="93" spans="1:4" x14ac:dyDescent="0.15">
      <c r="A93" s="71">
        <v>92</v>
      </c>
      <c r="B93" s="71" t="s">
        <v>1012</v>
      </c>
      <c r="C93" s="71" t="s">
        <v>1032</v>
      </c>
      <c r="D93" s="71" t="s">
        <v>1033</v>
      </c>
    </row>
    <row r="94" spans="1:4" x14ac:dyDescent="0.15">
      <c r="A94" s="71">
        <v>93</v>
      </c>
      <c r="B94" s="71" t="s">
        <v>1012</v>
      </c>
      <c r="C94" s="71" t="s">
        <v>1034</v>
      </c>
      <c r="D94" s="71" t="s">
        <v>1035</v>
      </c>
    </row>
    <row r="95" spans="1:4" x14ac:dyDescent="0.15">
      <c r="A95" s="71">
        <v>94</v>
      </c>
      <c r="B95" s="71" t="s">
        <v>1012</v>
      </c>
      <c r="C95" s="71" t="s">
        <v>1036</v>
      </c>
      <c r="D95" s="71" t="s">
        <v>1037</v>
      </c>
    </row>
    <row r="96" spans="1:4" x14ac:dyDescent="0.15">
      <c r="A96" s="71">
        <v>95</v>
      </c>
      <c r="B96" s="71" t="s">
        <v>1012</v>
      </c>
      <c r="C96" s="71" t="s">
        <v>1038</v>
      </c>
      <c r="D96" s="71" t="s">
        <v>1039</v>
      </c>
    </row>
    <row r="97" spans="1:4" x14ac:dyDescent="0.15">
      <c r="A97" s="71">
        <v>96</v>
      </c>
      <c r="B97" s="71" t="s">
        <v>1012</v>
      </c>
      <c r="C97" s="71" t="s">
        <v>1040</v>
      </c>
      <c r="D97" s="71" t="s">
        <v>1041</v>
      </c>
    </row>
    <row r="98" spans="1:4" x14ac:dyDescent="0.15">
      <c r="A98" s="71">
        <v>97</v>
      </c>
      <c r="B98" s="71" t="s">
        <v>1012</v>
      </c>
      <c r="C98" s="71" t="s">
        <v>1042</v>
      </c>
      <c r="D98" s="71" t="s">
        <v>1043</v>
      </c>
    </row>
    <row r="99" spans="1:4" x14ac:dyDescent="0.15">
      <c r="A99" s="71">
        <v>98</v>
      </c>
      <c r="B99" s="71" t="s">
        <v>1012</v>
      </c>
      <c r="C99" s="71" t="s">
        <v>1044</v>
      </c>
      <c r="D99" s="71" t="s">
        <v>1045</v>
      </c>
    </row>
    <row r="100" spans="1:4" x14ac:dyDescent="0.15">
      <c r="A100" s="71">
        <v>99</v>
      </c>
      <c r="B100" s="71" t="s">
        <v>1046</v>
      </c>
      <c r="C100" s="71" t="s">
        <v>1048</v>
      </c>
      <c r="D100" s="71" t="s">
        <v>1049</v>
      </c>
    </row>
    <row r="101" spans="1:4" x14ac:dyDescent="0.15">
      <c r="A101" s="71">
        <v>100</v>
      </c>
      <c r="B101" s="71" t="s">
        <v>1046</v>
      </c>
      <c r="C101" s="71" t="s">
        <v>1050</v>
      </c>
      <c r="D101" s="71" t="s">
        <v>1051</v>
      </c>
    </row>
    <row r="102" spans="1:4" x14ac:dyDescent="0.15">
      <c r="A102" s="71">
        <v>101</v>
      </c>
      <c r="B102" s="71" t="s">
        <v>1046</v>
      </c>
      <c r="C102" s="71" t="s">
        <v>1052</v>
      </c>
      <c r="D102" s="71" t="s">
        <v>1053</v>
      </c>
    </row>
    <row r="103" spans="1:4" x14ac:dyDescent="0.15">
      <c r="A103" s="71">
        <v>102</v>
      </c>
      <c r="B103" s="71" t="s">
        <v>1046</v>
      </c>
      <c r="C103" s="71" t="s">
        <v>1054</v>
      </c>
      <c r="D103" s="71" t="s">
        <v>1055</v>
      </c>
    </row>
    <row r="104" spans="1:4" x14ac:dyDescent="0.15">
      <c r="A104" s="71">
        <v>103</v>
      </c>
      <c r="B104" s="71" t="s">
        <v>1046</v>
      </c>
      <c r="C104" s="71" t="s">
        <v>1056</v>
      </c>
      <c r="D104" s="71" t="s">
        <v>1057</v>
      </c>
    </row>
    <row r="105" spans="1:4" x14ac:dyDescent="0.15">
      <c r="A105" s="71">
        <v>104</v>
      </c>
      <c r="B105" s="71" t="s">
        <v>1046</v>
      </c>
      <c r="C105" s="71" t="s">
        <v>1058</v>
      </c>
      <c r="D105" s="71" t="s">
        <v>1059</v>
      </c>
    </row>
    <row r="106" spans="1:4" x14ac:dyDescent="0.15">
      <c r="A106" s="71">
        <v>105</v>
      </c>
      <c r="B106" s="71" t="s">
        <v>1046</v>
      </c>
      <c r="C106" s="71" t="s">
        <v>1046</v>
      </c>
      <c r="D106" s="71" t="s">
        <v>1047</v>
      </c>
    </row>
    <row r="107" spans="1:4" x14ac:dyDescent="0.15">
      <c r="A107" s="71">
        <v>106</v>
      </c>
      <c r="B107" s="71" t="s">
        <v>1046</v>
      </c>
      <c r="C107" s="71" t="s">
        <v>1060</v>
      </c>
      <c r="D107" s="71" t="s">
        <v>1061</v>
      </c>
    </row>
    <row r="108" spans="1:4" x14ac:dyDescent="0.15">
      <c r="A108" s="71">
        <v>107</v>
      </c>
      <c r="B108" s="71" t="s">
        <v>1046</v>
      </c>
      <c r="C108" s="71" t="s">
        <v>1062</v>
      </c>
      <c r="D108" s="71" t="s">
        <v>1063</v>
      </c>
    </row>
    <row r="109" spans="1:4" x14ac:dyDescent="0.15">
      <c r="A109" s="71">
        <v>108</v>
      </c>
      <c r="B109" s="71" t="s">
        <v>1046</v>
      </c>
      <c r="C109" s="71" t="s">
        <v>1064</v>
      </c>
      <c r="D109" s="71" t="s">
        <v>1065</v>
      </c>
    </row>
    <row r="110" spans="1:4" x14ac:dyDescent="0.15">
      <c r="A110" s="71">
        <v>109</v>
      </c>
      <c r="B110" s="71" t="s">
        <v>1046</v>
      </c>
      <c r="C110" s="71" t="s">
        <v>1066</v>
      </c>
      <c r="D110" s="71" t="s">
        <v>1067</v>
      </c>
    </row>
    <row r="111" spans="1:4" x14ac:dyDescent="0.15">
      <c r="A111" s="71">
        <v>110</v>
      </c>
      <c r="B111" s="71" t="s">
        <v>1046</v>
      </c>
      <c r="C111" s="71" t="s">
        <v>1068</v>
      </c>
      <c r="D111" s="71" t="s">
        <v>1069</v>
      </c>
    </row>
    <row r="112" spans="1:4" x14ac:dyDescent="0.15">
      <c r="A112" s="71">
        <v>111</v>
      </c>
      <c r="B112" s="71" t="s">
        <v>1046</v>
      </c>
      <c r="C112" s="71" t="s">
        <v>1070</v>
      </c>
      <c r="D112" s="71" t="s">
        <v>1071</v>
      </c>
    </row>
    <row r="113" spans="1:4" x14ac:dyDescent="0.15">
      <c r="A113" s="71">
        <v>112</v>
      </c>
      <c r="B113" s="71" t="s">
        <v>1046</v>
      </c>
      <c r="C113" s="71" t="s">
        <v>1072</v>
      </c>
      <c r="D113" s="71" t="s">
        <v>1073</v>
      </c>
    </row>
    <row r="114" spans="1:4" x14ac:dyDescent="0.15">
      <c r="A114" s="71">
        <v>113</v>
      </c>
      <c r="B114" s="71" t="s">
        <v>1046</v>
      </c>
      <c r="C114" s="71" t="s">
        <v>1074</v>
      </c>
      <c r="D114" s="71" t="s">
        <v>1075</v>
      </c>
    </row>
    <row r="115" spans="1:4" x14ac:dyDescent="0.15">
      <c r="A115" s="71">
        <v>114</v>
      </c>
      <c r="B115" s="71" t="s">
        <v>1046</v>
      </c>
      <c r="C115" s="71" t="s">
        <v>1076</v>
      </c>
      <c r="D115" s="71" t="s">
        <v>1077</v>
      </c>
    </row>
    <row r="116" spans="1:4" x14ac:dyDescent="0.15">
      <c r="A116" s="71">
        <v>115</v>
      </c>
      <c r="B116" s="71" t="s">
        <v>1046</v>
      </c>
      <c r="C116" s="71" t="s">
        <v>1078</v>
      </c>
      <c r="D116" s="71" t="s">
        <v>1079</v>
      </c>
    </row>
    <row r="117" spans="1:4" x14ac:dyDescent="0.15">
      <c r="A117" s="71">
        <v>116</v>
      </c>
      <c r="B117" s="71" t="s">
        <v>1046</v>
      </c>
      <c r="C117" s="71" t="s">
        <v>1080</v>
      </c>
      <c r="D117" s="71" t="s">
        <v>1081</v>
      </c>
    </row>
    <row r="118" spans="1:4" x14ac:dyDescent="0.15">
      <c r="A118" s="71">
        <v>117</v>
      </c>
      <c r="B118" s="71" t="s">
        <v>1046</v>
      </c>
      <c r="C118" s="71" t="s">
        <v>1082</v>
      </c>
      <c r="D118" s="71" t="s">
        <v>1083</v>
      </c>
    </row>
    <row r="119" spans="1:4" x14ac:dyDescent="0.15">
      <c r="A119" s="71">
        <v>118</v>
      </c>
      <c r="B119" s="71" t="s">
        <v>1046</v>
      </c>
      <c r="C119" s="71" t="s">
        <v>1084</v>
      </c>
      <c r="D119" s="71" t="s">
        <v>1085</v>
      </c>
    </row>
    <row r="120" spans="1:4" x14ac:dyDescent="0.15">
      <c r="A120" s="71">
        <v>119</v>
      </c>
      <c r="B120" s="71" t="s">
        <v>1046</v>
      </c>
      <c r="C120" s="71" t="s">
        <v>1086</v>
      </c>
      <c r="D120" s="71" t="s">
        <v>1087</v>
      </c>
    </row>
    <row r="121" spans="1:4" x14ac:dyDescent="0.15">
      <c r="A121" s="71">
        <v>120</v>
      </c>
      <c r="B121" s="71" t="s">
        <v>1046</v>
      </c>
      <c r="C121" s="71" t="s">
        <v>1088</v>
      </c>
      <c r="D121" s="71" t="s">
        <v>1089</v>
      </c>
    </row>
    <row r="122" spans="1:4" x14ac:dyDescent="0.15">
      <c r="A122" s="71">
        <v>121</v>
      </c>
      <c r="B122" s="71" t="s">
        <v>1046</v>
      </c>
      <c r="C122" s="71" t="s">
        <v>1090</v>
      </c>
      <c r="D122" s="71" t="s">
        <v>1091</v>
      </c>
    </row>
    <row r="123" spans="1:4" x14ac:dyDescent="0.15">
      <c r="A123" s="71">
        <v>122</v>
      </c>
      <c r="B123" s="71" t="s">
        <v>1092</v>
      </c>
      <c r="C123" s="71" t="s">
        <v>1094</v>
      </c>
      <c r="D123" s="71" t="s">
        <v>1095</v>
      </c>
    </row>
    <row r="124" spans="1:4" x14ac:dyDescent="0.15">
      <c r="A124" s="71">
        <v>123</v>
      </c>
      <c r="B124" s="71" t="s">
        <v>1092</v>
      </c>
      <c r="C124" s="71" t="s">
        <v>1096</v>
      </c>
      <c r="D124" s="71" t="s">
        <v>1097</v>
      </c>
    </row>
    <row r="125" spans="1:4" x14ac:dyDescent="0.15">
      <c r="A125" s="71">
        <v>124</v>
      </c>
      <c r="B125" s="71" t="s">
        <v>1092</v>
      </c>
      <c r="C125" s="71" t="s">
        <v>1098</v>
      </c>
      <c r="D125" s="71" t="s">
        <v>1099</v>
      </c>
    </row>
    <row r="126" spans="1:4" x14ac:dyDescent="0.15">
      <c r="A126" s="71">
        <v>125</v>
      </c>
      <c r="B126" s="71" t="s">
        <v>1092</v>
      </c>
      <c r="C126" s="71" t="s">
        <v>1100</v>
      </c>
      <c r="D126" s="71" t="s">
        <v>1101</v>
      </c>
    </row>
    <row r="127" spans="1:4" x14ac:dyDescent="0.15">
      <c r="A127" s="71">
        <v>126</v>
      </c>
      <c r="B127" s="71" t="s">
        <v>1092</v>
      </c>
      <c r="C127" s="71" t="s">
        <v>1102</v>
      </c>
      <c r="D127" s="71" t="s">
        <v>1103</v>
      </c>
    </row>
    <row r="128" spans="1:4" x14ac:dyDescent="0.15">
      <c r="A128" s="71">
        <v>127</v>
      </c>
      <c r="B128" s="71" t="s">
        <v>1092</v>
      </c>
      <c r="C128" s="71" t="s">
        <v>1104</v>
      </c>
      <c r="D128" s="71" t="s">
        <v>1105</v>
      </c>
    </row>
    <row r="129" spans="1:4" x14ac:dyDescent="0.15">
      <c r="A129" s="71">
        <v>128</v>
      </c>
      <c r="B129" s="71" t="s">
        <v>1092</v>
      </c>
      <c r="C129" s="71" t="s">
        <v>1092</v>
      </c>
      <c r="D129" s="71" t="s">
        <v>1093</v>
      </c>
    </row>
    <row r="130" spans="1:4" x14ac:dyDescent="0.15">
      <c r="A130" s="71">
        <v>129</v>
      </c>
      <c r="B130" s="71" t="s">
        <v>1092</v>
      </c>
      <c r="C130" s="71" t="s">
        <v>950</v>
      </c>
      <c r="D130" s="71" t="s">
        <v>1106</v>
      </c>
    </row>
    <row r="131" spans="1:4" x14ac:dyDescent="0.15">
      <c r="A131" s="71">
        <v>130</v>
      </c>
      <c r="B131" s="71" t="s">
        <v>1092</v>
      </c>
      <c r="C131" s="71" t="s">
        <v>1107</v>
      </c>
      <c r="D131" s="71" t="s">
        <v>1108</v>
      </c>
    </row>
    <row r="132" spans="1:4" x14ac:dyDescent="0.15">
      <c r="A132" s="71">
        <v>131</v>
      </c>
      <c r="B132" s="71" t="s">
        <v>1092</v>
      </c>
      <c r="C132" s="71" t="s">
        <v>1109</v>
      </c>
      <c r="D132" s="71" t="s">
        <v>1110</v>
      </c>
    </row>
    <row r="133" spans="1:4" x14ac:dyDescent="0.15">
      <c r="A133" s="71">
        <v>132</v>
      </c>
      <c r="B133" s="71" t="s">
        <v>1092</v>
      </c>
      <c r="C133" s="71" t="s">
        <v>1111</v>
      </c>
      <c r="D133" s="71" t="s">
        <v>1112</v>
      </c>
    </row>
    <row r="134" spans="1:4" x14ac:dyDescent="0.15">
      <c r="A134" s="71">
        <v>133</v>
      </c>
      <c r="B134" s="71" t="s">
        <v>1092</v>
      </c>
      <c r="C134" s="71" t="s">
        <v>1113</v>
      </c>
      <c r="D134" s="71" t="s">
        <v>1114</v>
      </c>
    </row>
    <row r="135" spans="1:4" x14ac:dyDescent="0.15">
      <c r="A135" s="71">
        <v>134</v>
      </c>
      <c r="B135" s="71" t="s">
        <v>1092</v>
      </c>
      <c r="C135" s="71" t="s">
        <v>1115</v>
      </c>
      <c r="D135" s="71" t="s">
        <v>1116</v>
      </c>
    </row>
    <row r="136" spans="1:4" x14ac:dyDescent="0.15">
      <c r="A136" s="71">
        <v>135</v>
      </c>
      <c r="B136" s="71" t="s">
        <v>1092</v>
      </c>
      <c r="C136" s="71" t="s">
        <v>1117</v>
      </c>
      <c r="D136" s="71" t="s">
        <v>1118</v>
      </c>
    </row>
    <row r="137" spans="1:4" x14ac:dyDescent="0.15">
      <c r="A137" s="71">
        <v>136</v>
      </c>
      <c r="B137" s="71" t="s">
        <v>1119</v>
      </c>
      <c r="C137" s="71" t="s">
        <v>1121</v>
      </c>
      <c r="D137" s="71" t="s">
        <v>1122</v>
      </c>
    </row>
    <row r="138" spans="1:4" x14ac:dyDescent="0.15">
      <c r="A138" s="71">
        <v>137</v>
      </c>
      <c r="B138" s="71" t="s">
        <v>1119</v>
      </c>
      <c r="C138" s="71" t="s">
        <v>1123</v>
      </c>
      <c r="D138" s="71" t="s">
        <v>1124</v>
      </c>
    </row>
    <row r="139" spans="1:4" x14ac:dyDescent="0.15">
      <c r="A139" s="71">
        <v>138</v>
      </c>
      <c r="B139" s="71" t="s">
        <v>1119</v>
      </c>
      <c r="C139" s="71" t="s">
        <v>1125</v>
      </c>
      <c r="D139" s="71" t="s">
        <v>1126</v>
      </c>
    </row>
    <row r="140" spans="1:4" x14ac:dyDescent="0.15">
      <c r="A140" s="71">
        <v>139</v>
      </c>
      <c r="B140" s="71" t="s">
        <v>1119</v>
      </c>
      <c r="C140" s="71" t="s">
        <v>1127</v>
      </c>
      <c r="D140" s="71" t="s">
        <v>1128</v>
      </c>
    </row>
    <row r="141" spans="1:4" x14ac:dyDescent="0.15">
      <c r="A141" s="71">
        <v>140</v>
      </c>
      <c r="B141" s="71" t="s">
        <v>1119</v>
      </c>
      <c r="C141" s="71" t="s">
        <v>1129</v>
      </c>
      <c r="D141" s="71" t="s">
        <v>1130</v>
      </c>
    </row>
    <row r="142" spans="1:4" x14ac:dyDescent="0.15">
      <c r="A142" s="71">
        <v>141</v>
      </c>
      <c r="B142" s="71" t="s">
        <v>1119</v>
      </c>
      <c r="C142" s="71" t="s">
        <v>1131</v>
      </c>
      <c r="D142" s="71" t="s">
        <v>1132</v>
      </c>
    </row>
    <row r="143" spans="1:4" x14ac:dyDescent="0.15">
      <c r="A143" s="71">
        <v>142</v>
      </c>
      <c r="B143" s="71" t="s">
        <v>1119</v>
      </c>
      <c r="C143" s="71" t="s">
        <v>1133</v>
      </c>
      <c r="D143" s="71" t="s">
        <v>1134</v>
      </c>
    </row>
    <row r="144" spans="1:4" x14ac:dyDescent="0.15">
      <c r="A144" s="71">
        <v>143</v>
      </c>
      <c r="B144" s="71" t="s">
        <v>1119</v>
      </c>
      <c r="C144" s="71" t="s">
        <v>1135</v>
      </c>
      <c r="D144" s="71" t="s">
        <v>1136</v>
      </c>
    </row>
    <row r="145" spans="1:4" x14ac:dyDescent="0.15">
      <c r="A145" s="71">
        <v>144</v>
      </c>
      <c r="B145" s="71" t="s">
        <v>1119</v>
      </c>
      <c r="C145" s="71" t="s">
        <v>1137</v>
      </c>
      <c r="D145" s="71" t="s">
        <v>1138</v>
      </c>
    </row>
    <row r="146" spans="1:4" x14ac:dyDescent="0.15">
      <c r="A146" s="71">
        <v>145</v>
      </c>
      <c r="B146" s="71" t="s">
        <v>1119</v>
      </c>
      <c r="C146" s="71" t="s">
        <v>1119</v>
      </c>
      <c r="D146" s="71" t="s">
        <v>1120</v>
      </c>
    </row>
    <row r="147" spans="1:4" x14ac:dyDescent="0.15">
      <c r="A147" s="71">
        <v>146</v>
      </c>
      <c r="B147" s="71" t="s">
        <v>1119</v>
      </c>
      <c r="C147" s="71" t="s">
        <v>1139</v>
      </c>
      <c r="D147" s="71" t="s">
        <v>1140</v>
      </c>
    </row>
    <row r="148" spans="1:4" x14ac:dyDescent="0.15">
      <c r="A148" s="71">
        <v>147</v>
      </c>
      <c r="B148" s="71" t="s">
        <v>1119</v>
      </c>
      <c r="C148" s="71" t="s">
        <v>1141</v>
      </c>
      <c r="D148" s="71" t="s">
        <v>1142</v>
      </c>
    </row>
    <row r="149" spans="1:4" x14ac:dyDescent="0.15">
      <c r="A149" s="71">
        <v>148</v>
      </c>
      <c r="B149" s="71" t="s">
        <v>1119</v>
      </c>
      <c r="C149" s="71" t="s">
        <v>1143</v>
      </c>
      <c r="D149" s="71" t="s">
        <v>1144</v>
      </c>
    </row>
    <row r="150" spans="1:4" x14ac:dyDescent="0.15">
      <c r="A150" s="71">
        <v>149</v>
      </c>
      <c r="B150" s="71" t="s">
        <v>1119</v>
      </c>
      <c r="C150" s="71" t="s">
        <v>1145</v>
      </c>
      <c r="D150" s="71" t="s">
        <v>1146</v>
      </c>
    </row>
    <row r="151" spans="1:4" x14ac:dyDescent="0.15">
      <c r="A151" s="71">
        <v>150</v>
      </c>
      <c r="B151" s="71" t="s">
        <v>1119</v>
      </c>
      <c r="C151" s="71" t="s">
        <v>1147</v>
      </c>
      <c r="D151" s="71" t="s">
        <v>1148</v>
      </c>
    </row>
    <row r="152" spans="1:4" x14ac:dyDescent="0.15">
      <c r="A152" s="71">
        <v>151</v>
      </c>
      <c r="B152" s="71" t="s">
        <v>1119</v>
      </c>
      <c r="C152" s="71" t="s">
        <v>1149</v>
      </c>
      <c r="D152" s="71" t="s">
        <v>1150</v>
      </c>
    </row>
    <row r="153" spans="1:4" x14ac:dyDescent="0.15">
      <c r="A153" s="71">
        <v>152</v>
      </c>
      <c r="B153" s="71" t="s">
        <v>1119</v>
      </c>
      <c r="C153" s="71" t="s">
        <v>1151</v>
      </c>
      <c r="D153" s="71" t="s">
        <v>1152</v>
      </c>
    </row>
    <row r="154" spans="1:4" x14ac:dyDescent="0.15">
      <c r="A154" s="71">
        <v>153</v>
      </c>
      <c r="B154" s="71" t="s">
        <v>1119</v>
      </c>
      <c r="C154" s="71" t="s">
        <v>1153</v>
      </c>
      <c r="D154" s="71" t="s">
        <v>1154</v>
      </c>
    </row>
    <row r="155" spans="1:4" x14ac:dyDescent="0.15">
      <c r="A155" s="71">
        <v>154</v>
      </c>
      <c r="B155" s="71" t="s">
        <v>1155</v>
      </c>
      <c r="C155" s="71" t="s">
        <v>1157</v>
      </c>
      <c r="D155" s="71" t="s">
        <v>1158</v>
      </c>
    </row>
    <row r="156" spans="1:4" x14ac:dyDescent="0.15">
      <c r="A156" s="71">
        <v>155</v>
      </c>
      <c r="B156" s="71" t="s">
        <v>1155</v>
      </c>
      <c r="C156" s="71" t="s">
        <v>1159</v>
      </c>
      <c r="D156" s="71" t="s">
        <v>1160</v>
      </c>
    </row>
    <row r="157" spans="1:4" x14ac:dyDescent="0.15">
      <c r="A157" s="71">
        <v>156</v>
      </c>
      <c r="B157" s="71" t="s">
        <v>1155</v>
      </c>
      <c r="C157" s="71" t="s">
        <v>1161</v>
      </c>
      <c r="D157" s="71" t="s">
        <v>1162</v>
      </c>
    </row>
    <row r="158" spans="1:4" x14ac:dyDescent="0.15">
      <c r="A158" s="71">
        <v>157</v>
      </c>
      <c r="B158" s="71" t="s">
        <v>1155</v>
      </c>
      <c r="C158" s="71" t="s">
        <v>928</v>
      </c>
      <c r="D158" s="71" t="s">
        <v>1163</v>
      </c>
    </row>
    <row r="159" spans="1:4" x14ac:dyDescent="0.15">
      <c r="A159" s="71">
        <v>158</v>
      </c>
      <c r="B159" s="71" t="s">
        <v>1155</v>
      </c>
      <c r="C159" s="71" t="s">
        <v>1155</v>
      </c>
      <c r="D159" s="71" t="s">
        <v>1156</v>
      </c>
    </row>
    <row r="160" spans="1:4" x14ac:dyDescent="0.15">
      <c r="A160" s="71">
        <v>159</v>
      </c>
      <c r="B160" s="71" t="s">
        <v>1155</v>
      </c>
      <c r="C160" s="71" t="s">
        <v>1164</v>
      </c>
      <c r="D160" s="71" t="s">
        <v>1165</v>
      </c>
    </row>
    <row r="161" spans="1:4" x14ac:dyDescent="0.15">
      <c r="A161" s="71">
        <v>160</v>
      </c>
      <c r="B161" s="71" t="s">
        <v>1155</v>
      </c>
      <c r="C161" s="71" t="s">
        <v>1166</v>
      </c>
      <c r="D161" s="71" t="s">
        <v>1167</v>
      </c>
    </row>
    <row r="162" spans="1:4" x14ac:dyDescent="0.15">
      <c r="A162" s="71">
        <v>161</v>
      </c>
      <c r="B162" s="71" t="s">
        <v>1155</v>
      </c>
      <c r="C162" s="71" t="s">
        <v>1168</v>
      </c>
      <c r="D162" s="71" t="s">
        <v>1169</v>
      </c>
    </row>
    <row r="163" spans="1:4" x14ac:dyDescent="0.15">
      <c r="A163" s="71">
        <v>162</v>
      </c>
      <c r="B163" s="71" t="s">
        <v>1155</v>
      </c>
      <c r="C163" s="71" t="s">
        <v>1170</v>
      </c>
      <c r="D163" s="71" t="s">
        <v>1171</v>
      </c>
    </row>
    <row r="164" spans="1:4" x14ac:dyDescent="0.15">
      <c r="A164" s="71">
        <v>163</v>
      </c>
      <c r="B164" s="71" t="s">
        <v>1172</v>
      </c>
      <c r="C164" s="71" t="s">
        <v>1174</v>
      </c>
      <c r="D164" s="71" t="s">
        <v>1175</v>
      </c>
    </row>
    <row r="165" spans="1:4" x14ac:dyDescent="0.15">
      <c r="A165" s="71">
        <v>164</v>
      </c>
      <c r="B165" s="71" t="s">
        <v>1172</v>
      </c>
      <c r="C165" s="71" t="s">
        <v>1176</v>
      </c>
      <c r="D165" s="71" t="s">
        <v>1177</v>
      </c>
    </row>
    <row r="166" spans="1:4" x14ac:dyDescent="0.15">
      <c r="A166" s="71">
        <v>165</v>
      </c>
      <c r="B166" s="71" t="s">
        <v>1172</v>
      </c>
      <c r="C166" s="71" t="s">
        <v>862</v>
      </c>
      <c r="D166" s="71" t="s">
        <v>1178</v>
      </c>
    </row>
    <row r="167" spans="1:4" x14ac:dyDescent="0.15">
      <c r="A167" s="71">
        <v>166</v>
      </c>
      <c r="B167" s="71" t="s">
        <v>1172</v>
      </c>
      <c r="C167" s="71" t="s">
        <v>1179</v>
      </c>
      <c r="D167" s="71" t="s">
        <v>1180</v>
      </c>
    </row>
    <row r="168" spans="1:4" x14ac:dyDescent="0.15">
      <c r="A168" s="71">
        <v>167</v>
      </c>
      <c r="B168" s="71" t="s">
        <v>1172</v>
      </c>
      <c r="C168" s="71" t="s">
        <v>1181</v>
      </c>
      <c r="D168" s="71" t="s">
        <v>1182</v>
      </c>
    </row>
    <row r="169" spans="1:4" x14ac:dyDescent="0.15">
      <c r="A169" s="71">
        <v>168</v>
      </c>
      <c r="B169" s="71" t="s">
        <v>1172</v>
      </c>
      <c r="C169" s="71" t="s">
        <v>1183</v>
      </c>
      <c r="D169" s="71" t="s">
        <v>1184</v>
      </c>
    </row>
    <row r="170" spans="1:4" x14ac:dyDescent="0.15">
      <c r="A170" s="71">
        <v>169</v>
      </c>
      <c r="B170" s="71" t="s">
        <v>1172</v>
      </c>
      <c r="C170" s="71" t="s">
        <v>1185</v>
      </c>
      <c r="D170" s="71" t="s">
        <v>1186</v>
      </c>
    </row>
    <row r="171" spans="1:4" x14ac:dyDescent="0.15">
      <c r="A171" s="71">
        <v>170</v>
      </c>
      <c r="B171" s="71" t="s">
        <v>1172</v>
      </c>
      <c r="C171" s="71" t="s">
        <v>1172</v>
      </c>
      <c r="D171" s="71" t="s">
        <v>1173</v>
      </c>
    </row>
    <row r="172" spans="1:4" x14ac:dyDescent="0.15">
      <c r="A172" s="71">
        <v>171</v>
      </c>
      <c r="B172" s="71" t="s">
        <v>1172</v>
      </c>
      <c r="C172" s="71" t="s">
        <v>1187</v>
      </c>
      <c r="D172" s="71" t="s">
        <v>1188</v>
      </c>
    </row>
    <row r="173" spans="1:4" x14ac:dyDescent="0.15">
      <c r="A173" s="71">
        <v>172</v>
      </c>
      <c r="B173" s="71" t="s">
        <v>1172</v>
      </c>
      <c r="C173" s="71" t="s">
        <v>1189</v>
      </c>
      <c r="D173" s="71" t="s">
        <v>1190</v>
      </c>
    </row>
    <row r="174" spans="1:4" x14ac:dyDescent="0.15">
      <c r="A174" s="71">
        <v>173</v>
      </c>
      <c r="B174" s="71" t="s">
        <v>1172</v>
      </c>
      <c r="C174" s="71" t="s">
        <v>1191</v>
      </c>
      <c r="D174" s="71" t="s">
        <v>1192</v>
      </c>
    </row>
    <row r="175" spans="1:4" x14ac:dyDescent="0.15">
      <c r="A175" s="71">
        <v>174</v>
      </c>
      <c r="B175" s="71" t="s">
        <v>1193</v>
      </c>
      <c r="C175" s="71" t="s">
        <v>1174</v>
      </c>
      <c r="D175" s="71" t="s">
        <v>1195</v>
      </c>
    </row>
    <row r="176" spans="1:4" x14ac:dyDescent="0.15">
      <c r="A176" s="71">
        <v>175</v>
      </c>
      <c r="B176" s="71" t="s">
        <v>1193</v>
      </c>
      <c r="C176" s="71" t="s">
        <v>1196</v>
      </c>
      <c r="D176" s="71" t="s">
        <v>1197</v>
      </c>
    </row>
    <row r="177" spans="1:4" x14ac:dyDescent="0.15">
      <c r="A177" s="71">
        <v>176</v>
      </c>
      <c r="B177" s="71" t="s">
        <v>1193</v>
      </c>
      <c r="C177" s="71" t="s">
        <v>1198</v>
      </c>
      <c r="D177" s="71" t="s">
        <v>1199</v>
      </c>
    </row>
    <row r="178" spans="1:4" x14ac:dyDescent="0.15">
      <c r="A178" s="71">
        <v>177</v>
      </c>
      <c r="B178" s="71" t="s">
        <v>1193</v>
      </c>
      <c r="C178" s="71" t="s">
        <v>1200</v>
      </c>
      <c r="D178" s="71" t="s">
        <v>1201</v>
      </c>
    </row>
    <row r="179" spans="1:4" x14ac:dyDescent="0.15">
      <c r="A179" s="71">
        <v>178</v>
      </c>
      <c r="B179" s="71" t="s">
        <v>1193</v>
      </c>
      <c r="C179" s="71" t="s">
        <v>1202</v>
      </c>
      <c r="D179" s="71" t="s">
        <v>1203</v>
      </c>
    </row>
    <row r="180" spans="1:4" x14ac:dyDescent="0.15">
      <c r="A180" s="71">
        <v>179</v>
      </c>
      <c r="B180" s="71" t="s">
        <v>1193</v>
      </c>
      <c r="C180" s="71" t="s">
        <v>1204</v>
      </c>
      <c r="D180" s="71" t="s">
        <v>1205</v>
      </c>
    </row>
    <row r="181" spans="1:4" x14ac:dyDescent="0.15">
      <c r="A181" s="71">
        <v>180</v>
      </c>
      <c r="B181" s="71" t="s">
        <v>1193</v>
      </c>
      <c r="C181" s="71" t="s">
        <v>1193</v>
      </c>
      <c r="D181" s="71" t="s">
        <v>1194</v>
      </c>
    </row>
    <row r="182" spans="1:4" x14ac:dyDescent="0.15">
      <c r="A182" s="71">
        <v>181</v>
      </c>
      <c r="B182" s="71" t="s">
        <v>1193</v>
      </c>
      <c r="C182" s="71" t="s">
        <v>1206</v>
      </c>
      <c r="D182" s="71" t="s">
        <v>1207</v>
      </c>
    </row>
    <row r="183" spans="1:4" x14ac:dyDescent="0.15">
      <c r="A183" s="71">
        <v>182</v>
      </c>
      <c r="B183" s="71" t="s">
        <v>1208</v>
      </c>
      <c r="C183" s="71" t="s">
        <v>1210</v>
      </c>
      <c r="D183" s="71" t="s">
        <v>1211</v>
      </c>
    </row>
    <row r="184" spans="1:4" x14ac:dyDescent="0.15">
      <c r="A184" s="71">
        <v>183</v>
      </c>
      <c r="B184" s="71" t="s">
        <v>1208</v>
      </c>
      <c r="C184" s="71" t="s">
        <v>1212</v>
      </c>
      <c r="D184" s="71" t="s">
        <v>1213</v>
      </c>
    </row>
    <row r="185" spans="1:4" x14ac:dyDescent="0.15">
      <c r="A185" s="71">
        <v>184</v>
      </c>
      <c r="B185" s="71" t="s">
        <v>1208</v>
      </c>
      <c r="C185" s="71" t="s">
        <v>1214</v>
      </c>
      <c r="D185" s="71" t="s">
        <v>1215</v>
      </c>
    </row>
    <row r="186" spans="1:4" x14ac:dyDescent="0.15">
      <c r="A186" s="71">
        <v>185</v>
      </c>
      <c r="B186" s="71" t="s">
        <v>1208</v>
      </c>
      <c r="C186" s="71" t="s">
        <v>1216</v>
      </c>
      <c r="D186" s="71" t="s">
        <v>1217</v>
      </c>
    </row>
    <row r="187" spans="1:4" x14ac:dyDescent="0.15">
      <c r="A187" s="71">
        <v>186</v>
      </c>
      <c r="B187" s="71" t="s">
        <v>1208</v>
      </c>
      <c r="C187" s="71" t="s">
        <v>1218</v>
      </c>
      <c r="D187" s="71" t="s">
        <v>1219</v>
      </c>
    </row>
    <row r="188" spans="1:4" x14ac:dyDescent="0.15">
      <c r="A188" s="71">
        <v>187</v>
      </c>
      <c r="B188" s="71" t="s">
        <v>1208</v>
      </c>
      <c r="C188" s="71" t="s">
        <v>1220</v>
      </c>
      <c r="D188" s="71" t="s">
        <v>1221</v>
      </c>
    </row>
    <row r="189" spans="1:4" x14ac:dyDescent="0.15">
      <c r="A189" s="71">
        <v>188</v>
      </c>
      <c r="B189" s="71" t="s">
        <v>1208</v>
      </c>
      <c r="C189" s="71" t="s">
        <v>1222</v>
      </c>
      <c r="D189" s="71" t="s">
        <v>1223</v>
      </c>
    </row>
    <row r="190" spans="1:4" x14ac:dyDescent="0.15">
      <c r="A190" s="71">
        <v>189</v>
      </c>
      <c r="B190" s="71" t="s">
        <v>1208</v>
      </c>
      <c r="C190" s="71" t="s">
        <v>1224</v>
      </c>
      <c r="D190" s="71" t="s">
        <v>1225</v>
      </c>
    </row>
    <row r="191" spans="1:4" x14ac:dyDescent="0.15">
      <c r="A191" s="71">
        <v>190</v>
      </c>
      <c r="B191" s="71" t="s">
        <v>1208</v>
      </c>
      <c r="C191" s="71" t="s">
        <v>986</v>
      </c>
      <c r="D191" s="71" t="s">
        <v>1226</v>
      </c>
    </row>
    <row r="192" spans="1:4" x14ac:dyDescent="0.15">
      <c r="A192" s="71">
        <v>191</v>
      </c>
      <c r="B192" s="71" t="s">
        <v>1208</v>
      </c>
      <c r="C192" s="71" t="s">
        <v>1227</v>
      </c>
      <c r="D192" s="71" t="s">
        <v>1228</v>
      </c>
    </row>
    <row r="193" spans="1:4" x14ac:dyDescent="0.15">
      <c r="A193" s="71">
        <v>192</v>
      </c>
      <c r="B193" s="71" t="s">
        <v>1208</v>
      </c>
      <c r="C193" s="71" t="s">
        <v>1229</v>
      </c>
      <c r="D193" s="71" t="s">
        <v>1230</v>
      </c>
    </row>
    <row r="194" spans="1:4" x14ac:dyDescent="0.15">
      <c r="A194" s="71">
        <v>193</v>
      </c>
      <c r="B194" s="71" t="s">
        <v>1208</v>
      </c>
      <c r="C194" s="71" t="s">
        <v>1231</v>
      </c>
      <c r="D194" s="71" t="s">
        <v>1232</v>
      </c>
    </row>
    <row r="195" spans="1:4" x14ac:dyDescent="0.15">
      <c r="A195" s="71">
        <v>194</v>
      </c>
      <c r="B195" s="71" t="s">
        <v>1208</v>
      </c>
      <c r="C195" s="71" t="s">
        <v>1233</v>
      </c>
      <c r="D195" s="71" t="s">
        <v>1234</v>
      </c>
    </row>
    <row r="196" spans="1:4" x14ac:dyDescent="0.15">
      <c r="A196" s="71">
        <v>195</v>
      </c>
      <c r="B196" s="71" t="s">
        <v>1208</v>
      </c>
      <c r="C196" s="71" t="s">
        <v>1235</v>
      </c>
      <c r="D196" s="71" t="s">
        <v>1236</v>
      </c>
    </row>
    <row r="197" spans="1:4" x14ac:dyDescent="0.15">
      <c r="A197" s="71">
        <v>196</v>
      </c>
      <c r="B197" s="71" t="s">
        <v>1208</v>
      </c>
      <c r="C197" s="71" t="s">
        <v>1237</v>
      </c>
      <c r="D197" s="71" t="s">
        <v>1238</v>
      </c>
    </row>
    <row r="198" spans="1:4" x14ac:dyDescent="0.15">
      <c r="A198" s="71">
        <v>197</v>
      </c>
      <c r="B198" s="71" t="s">
        <v>1208</v>
      </c>
      <c r="C198" s="71" t="s">
        <v>1239</v>
      </c>
      <c r="D198" s="71" t="s">
        <v>1240</v>
      </c>
    </row>
    <row r="199" spans="1:4" x14ac:dyDescent="0.15">
      <c r="A199" s="71">
        <v>198</v>
      </c>
      <c r="B199" s="71" t="s">
        <v>1208</v>
      </c>
      <c r="C199" s="71" t="s">
        <v>1241</v>
      </c>
      <c r="D199" s="71" t="s">
        <v>1242</v>
      </c>
    </row>
    <row r="200" spans="1:4" x14ac:dyDescent="0.15">
      <c r="A200" s="71">
        <v>199</v>
      </c>
      <c r="B200" s="71" t="s">
        <v>1208</v>
      </c>
      <c r="C200" s="71" t="s">
        <v>1243</v>
      </c>
      <c r="D200" s="71" t="s">
        <v>1244</v>
      </c>
    </row>
    <row r="201" spans="1:4" x14ac:dyDescent="0.15">
      <c r="A201" s="71">
        <v>200</v>
      </c>
      <c r="B201" s="71" t="s">
        <v>1208</v>
      </c>
      <c r="C201" s="71" t="s">
        <v>1245</v>
      </c>
      <c r="D201" s="71" t="s">
        <v>1246</v>
      </c>
    </row>
    <row r="202" spans="1:4" x14ac:dyDescent="0.15">
      <c r="A202" s="71">
        <v>201</v>
      </c>
      <c r="B202" s="71" t="s">
        <v>1208</v>
      </c>
      <c r="C202" s="71" t="s">
        <v>1247</v>
      </c>
      <c r="D202" s="71" t="s">
        <v>1248</v>
      </c>
    </row>
    <row r="203" spans="1:4" x14ac:dyDescent="0.15">
      <c r="A203" s="71">
        <v>202</v>
      </c>
      <c r="B203" s="71" t="s">
        <v>1208</v>
      </c>
      <c r="C203" s="71" t="s">
        <v>1208</v>
      </c>
      <c r="D203" s="71" t="s">
        <v>1209</v>
      </c>
    </row>
    <row r="204" spans="1:4" x14ac:dyDescent="0.15">
      <c r="A204" s="71">
        <v>203</v>
      </c>
      <c r="B204" s="71" t="s">
        <v>1208</v>
      </c>
      <c r="C204" s="71" t="s">
        <v>1249</v>
      </c>
      <c r="D204" s="71" t="s">
        <v>1250</v>
      </c>
    </row>
    <row r="205" spans="1:4" x14ac:dyDescent="0.15">
      <c r="A205" s="71">
        <v>204</v>
      </c>
      <c r="B205" s="71" t="s">
        <v>1208</v>
      </c>
      <c r="C205" s="71" t="s">
        <v>1251</v>
      </c>
      <c r="D205" s="71" t="s">
        <v>1252</v>
      </c>
    </row>
    <row r="206" spans="1:4" x14ac:dyDescent="0.15">
      <c r="A206" s="71">
        <v>205</v>
      </c>
      <c r="B206" s="71" t="s">
        <v>1253</v>
      </c>
      <c r="C206" s="71" t="s">
        <v>1255</v>
      </c>
      <c r="D206" s="71" t="s">
        <v>1256</v>
      </c>
    </row>
    <row r="207" spans="1:4" x14ac:dyDescent="0.15">
      <c r="A207" s="71">
        <v>206</v>
      </c>
      <c r="B207" s="71" t="s">
        <v>1253</v>
      </c>
      <c r="C207" s="71" t="s">
        <v>1257</v>
      </c>
      <c r="D207" s="71" t="s">
        <v>1258</v>
      </c>
    </row>
    <row r="208" spans="1:4" x14ac:dyDescent="0.15">
      <c r="A208" s="71">
        <v>207</v>
      </c>
      <c r="B208" s="71" t="s">
        <v>1253</v>
      </c>
      <c r="C208" s="71" t="s">
        <v>1259</v>
      </c>
      <c r="D208" s="71" t="s">
        <v>1260</v>
      </c>
    </row>
    <row r="209" spans="1:4" x14ac:dyDescent="0.15">
      <c r="A209" s="71">
        <v>208</v>
      </c>
      <c r="B209" s="71" t="s">
        <v>1253</v>
      </c>
      <c r="C209" s="71" t="s">
        <v>1261</v>
      </c>
      <c r="D209" s="71" t="s">
        <v>1262</v>
      </c>
    </row>
    <row r="210" spans="1:4" x14ac:dyDescent="0.15">
      <c r="A210" s="71">
        <v>209</v>
      </c>
      <c r="B210" s="71" t="s">
        <v>1253</v>
      </c>
      <c r="C210" s="71" t="s">
        <v>1263</v>
      </c>
      <c r="D210" s="71" t="s">
        <v>1264</v>
      </c>
    </row>
    <row r="211" spans="1:4" x14ac:dyDescent="0.15">
      <c r="A211" s="71">
        <v>210</v>
      </c>
      <c r="B211" s="71" t="s">
        <v>1253</v>
      </c>
      <c r="C211" s="71" t="s">
        <v>1265</v>
      </c>
      <c r="D211" s="71" t="s">
        <v>1266</v>
      </c>
    </row>
    <row r="212" spans="1:4" x14ac:dyDescent="0.15">
      <c r="A212" s="71">
        <v>211</v>
      </c>
      <c r="B212" s="71" t="s">
        <v>1253</v>
      </c>
      <c r="C212" s="71" t="s">
        <v>1267</v>
      </c>
      <c r="D212" s="71" t="s">
        <v>1268</v>
      </c>
    </row>
    <row r="213" spans="1:4" x14ac:dyDescent="0.15">
      <c r="A213" s="71">
        <v>212</v>
      </c>
      <c r="B213" s="71" t="s">
        <v>1253</v>
      </c>
      <c r="C213" s="71" t="s">
        <v>1269</v>
      </c>
      <c r="D213" s="71" t="s">
        <v>1270</v>
      </c>
    </row>
    <row r="214" spans="1:4" x14ac:dyDescent="0.15">
      <c r="A214" s="71">
        <v>213</v>
      </c>
      <c r="B214" s="71" t="s">
        <v>1253</v>
      </c>
      <c r="C214" s="71" t="s">
        <v>1271</v>
      </c>
      <c r="D214" s="71" t="s">
        <v>1272</v>
      </c>
    </row>
    <row r="215" spans="1:4" x14ac:dyDescent="0.15">
      <c r="A215" s="71">
        <v>214</v>
      </c>
      <c r="B215" s="71" t="s">
        <v>1253</v>
      </c>
      <c r="C215" s="71" t="s">
        <v>1273</v>
      </c>
      <c r="D215" s="71" t="s">
        <v>1274</v>
      </c>
    </row>
    <row r="216" spans="1:4" x14ac:dyDescent="0.15">
      <c r="A216" s="71">
        <v>215</v>
      </c>
      <c r="B216" s="71" t="s">
        <v>1253</v>
      </c>
      <c r="C216" s="71" t="s">
        <v>1275</v>
      </c>
      <c r="D216" s="71" t="s">
        <v>1276</v>
      </c>
    </row>
    <row r="217" spans="1:4" x14ac:dyDescent="0.15">
      <c r="A217" s="71">
        <v>216</v>
      </c>
      <c r="B217" s="71" t="s">
        <v>1253</v>
      </c>
      <c r="C217" s="71" t="s">
        <v>1277</v>
      </c>
      <c r="D217" s="71" t="s">
        <v>1278</v>
      </c>
    </row>
    <row r="218" spans="1:4" x14ac:dyDescent="0.15">
      <c r="A218" s="71">
        <v>217</v>
      </c>
      <c r="B218" s="71" t="s">
        <v>1253</v>
      </c>
      <c r="C218" s="71" t="s">
        <v>1279</v>
      </c>
      <c r="D218" s="71" t="s">
        <v>1280</v>
      </c>
    </row>
    <row r="219" spans="1:4" x14ac:dyDescent="0.15">
      <c r="A219" s="71">
        <v>218</v>
      </c>
      <c r="B219" s="71" t="s">
        <v>1253</v>
      </c>
      <c r="C219" s="71" t="s">
        <v>1281</v>
      </c>
      <c r="D219" s="71" t="s">
        <v>1282</v>
      </c>
    </row>
    <row r="220" spans="1:4" x14ac:dyDescent="0.15">
      <c r="A220" s="71">
        <v>219</v>
      </c>
      <c r="B220" s="71" t="s">
        <v>1253</v>
      </c>
      <c r="C220" s="71" t="s">
        <v>1283</v>
      </c>
      <c r="D220" s="71" t="s">
        <v>1284</v>
      </c>
    </row>
    <row r="221" spans="1:4" x14ac:dyDescent="0.15">
      <c r="A221" s="71">
        <v>220</v>
      </c>
      <c r="B221" s="71" t="s">
        <v>1253</v>
      </c>
      <c r="C221" s="71" t="s">
        <v>1285</v>
      </c>
      <c r="D221" s="71" t="s">
        <v>1286</v>
      </c>
    </row>
    <row r="222" spans="1:4" x14ac:dyDescent="0.15">
      <c r="A222" s="71">
        <v>221</v>
      </c>
      <c r="B222" s="71" t="s">
        <v>1253</v>
      </c>
      <c r="C222" s="71" t="s">
        <v>1287</v>
      </c>
      <c r="D222" s="71" t="s">
        <v>1288</v>
      </c>
    </row>
    <row r="223" spans="1:4" x14ac:dyDescent="0.15">
      <c r="A223" s="71">
        <v>222</v>
      </c>
      <c r="B223" s="71" t="s">
        <v>1253</v>
      </c>
      <c r="C223" s="71" t="s">
        <v>1289</v>
      </c>
      <c r="D223" s="71" t="s">
        <v>1290</v>
      </c>
    </row>
    <row r="224" spans="1:4" x14ac:dyDescent="0.15">
      <c r="A224" s="71">
        <v>223</v>
      </c>
      <c r="B224" s="71" t="s">
        <v>1253</v>
      </c>
      <c r="C224" s="71" t="s">
        <v>1253</v>
      </c>
      <c r="D224" s="71" t="s">
        <v>1254</v>
      </c>
    </row>
    <row r="225" spans="1:4" x14ac:dyDescent="0.15">
      <c r="A225" s="71">
        <v>224</v>
      </c>
      <c r="B225" s="71" t="s">
        <v>1253</v>
      </c>
      <c r="C225" s="71" t="s">
        <v>1291</v>
      </c>
      <c r="D225" s="71" t="s">
        <v>1292</v>
      </c>
    </row>
    <row r="226" spans="1:4" x14ac:dyDescent="0.15">
      <c r="A226" s="71">
        <v>225</v>
      </c>
      <c r="B226" s="71" t="s">
        <v>1253</v>
      </c>
      <c r="C226" s="71" t="s">
        <v>1293</v>
      </c>
      <c r="D226" s="71" t="s">
        <v>1294</v>
      </c>
    </row>
    <row r="227" spans="1:4" x14ac:dyDescent="0.15">
      <c r="A227" s="71">
        <v>226</v>
      </c>
      <c r="B227" s="71" t="s">
        <v>1253</v>
      </c>
      <c r="C227" s="71" t="s">
        <v>1295</v>
      </c>
      <c r="D227" s="71" t="s">
        <v>1296</v>
      </c>
    </row>
    <row r="228" spans="1:4" x14ac:dyDescent="0.15">
      <c r="A228" s="71">
        <v>227</v>
      </c>
      <c r="B228" s="71" t="s">
        <v>1253</v>
      </c>
      <c r="C228" s="71" t="s">
        <v>1297</v>
      </c>
      <c r="D228" s="71" t="s">
        <v>1298</v>
      </c>
    </row>
    <row r="229" spans="1:4" x14ac:dyDescent="0.15">
      <c r="A229" s="71">
        <v>228</v>
      </c>
      <c r="B229" s="71" t="s">
        <v>1253</v>
      </c>
      <c r="C229" s="71" t="s">
        <v>1299</v>
      </c>
      <c r="D229" s="71" t="s">
        <v>1300</v>
      </c>
    </row>
    <row r="230" spans="1:4" x14ac:dyDescent="0.15">
      <c r="A230" s="71">
        <v>229</v>
      </c>
      <c r="B230" s="71" t="s">
        <v>1301</v>
      </c>
      <c r="C230" s="71" t="s">
        <v>1303</v>
      </c>
      <c r="D230" s="71" t="s">
        <v>1304</v>
      </c>
    </row>
    <row r="231" spans="1:4" x14ac:dyDescent="0.15">
      <c r="A231" s="71">
        <v>230</v>
      </c>
      <c r="B231" s="71" t="s">
        <v>1301</v>
      </c>
      <c r="C231" s="71" t="s">
        <v>1305</v>
      </c>
      <c r="D231" s="71" t="s">
        <v>1306</v>
      </c>
    </row>
    <row r="232" spans="1:4" x14ac:dyDescent="0.15">
      <c r="A232" s="71">
        <v>231</v>
      </c>
      <c r="B232" s="71" t="s">
        <v>1301</v>
      </c>
      <c r="C232" s="71" t="s">
        <v>1307</v>
      </c>
      <c r="D232" s="71" t="s">
        <v>1308</v>
      </c>
    </row>
    <row r="233" spans="1:4" x14ac:dyDescent="0.15">
      <c r="A233" s="71">
        <v>232</v>
      </c>
      <c r="B233" s="71" t="s">
        <v>1301</v>
      </c>
      <c r="C233" s="71" t="s">
        <v>878</v>
      </c>
      <c r="D233" s="71" t="s">
        <v>1309</v>
      </c>
    </row>
    <row r="234" spans="1:4" x14ac:dyDescent="0.15">
      <c r="A234" s="71">
        <v>233</v>
      </c>
      <c r="B234" s="71" t="s">
        <v>1301</v>
      </c>
      <c r="C234" s="71" t="s">
        <v>1310</v>
      </c>
      <c r="D234" s="71" t="s">
        <v>1311</v>
      </c>
    </row>
    <row r="235" spans="1:4" x14ac:dyDescent="0.15">
      <c r="A235" s="71">
        <v>234</v>
      </c>
      <c r="B235" s="71" t="s">
        <v>1301</v>
      </c>
      <c r="C235" s="71" t="s">
        <v>1312</v>
      </c>
      <c r="D235" s="71" t="s">
        <v>1313</v>
      </c>
    </row>
    <row r="236" spans="1:4" x14ac:dyDescent="0.15">
      <c r="A236" s="71">
        <v>235</v>
      </c>
      <c r="B236" s="71" t="s">
        <v>1301</v>
      </c>
      <c r="C236" s="71" t="s">
        <v>1314</v>
      </c>
      <c r="D236" s="71" t="s">
        <v>1315</v>
      </c>
    </row>
    <row r="237" spans="1:4" x14ac:dyDescent="0.15">
      <c r="A237" s="71">
        <v>236</v>
      </c>
      <c r="B237" s="71" t="s">
        <v>1301</v>
      </c>
      <c r="C237" s="71" t="s">
        <v>1316</v>
      </c>
      <c r="D237" s="71" t="s">
        <v>1317</v>
      </c>
    </row>
    <row r="238" spans="1:4" x14ac:dyDescent="0.15">
      <c r="A238" s="71">
        <v>237</v>
      </c>
      <c r="B238" s="71" t="s">
        <v>1301</v>
      </c>
      <c r="C238" s="71" t="s">
        <v>1318</v>
      </c>
      <c r="D238" s="71" t="s">
        <v>1319</v>
      </c>
    </row>
    <row r="239" spans="1:4" x14ac:dyDescent="0.15">
      <c r="A239" s="71">
        <v>238</v>
      </c>
      <c r="B239" s="71" t="s">
        <v>1301</v>
      </c>
      <c r="C239" s="71" t="s">
        <v>1320</v>
      </c>
      <c r="D239" s="71" t="s">
        <v>1321</v>
      </c>
    </row>
    <row r="240" spans="1:4" x14ac:dyDescent="0.15">
      <c r="A240" s="71">
        <v>239</v>
      </c>
      <c r="B240" s="71" t="s">
        <v>1301</v>
      </c>
      <c r="C240" s="71" t="s">
        <v>1301</v>
      </c>
      <c r="D240" s="71" t="s">
        <v>1302</v>
      </c>
    </row>
    <row r="241" spans="1:4" x14ac:dyDescent="0.15">
      <c r="A241" s="71">
        <v>240</v>
      </c>
      <c r="B241" s="71" t="s">
        <v>1301</v>
      </c>
      <c r="C241" s="71" t="s">
        <v>1322</v>
      </c>
      <c r="D241" s="71" t="s">
        <v>1323</v>
      </c>
    </row>
    <row r="242" spans="1:4" x14ac:dyDescent="0.15">
      <c r="A242" s="71">
        <v>241</v>
      </c>
      <c r="B242" s="71" t="s">
        <v>1301</v>
      </c>
      <c r="C242" s="71" t="s">
        <v>1324</v>
      </c>
      <c r="D242" s="71" t="s">
        <v>1325</v>
      </c>
    </row>
    <row r="243" spans="1:4" x14ac:dyDescent="0.15">
      <c r="A243" s="71">
        <v>242</v>
      </c>
      <c r="B243" s="71" t="s">
        <v>1301</v>
      </c>
      <c r="C243" s="71" t="s">
        <v>1326</v>
      </c>
      <c r="D243" s="71" t="s">
        <v>1327</v>
      </c>
    </row>
    <row r="244" spans="1:4" x14ac:dyDescent="0.15">
      <c r="A244" s="71">
        <v>243</v>
      </c>
      <c r="B244" s="71" t="s">
        <v>1328</v>
      </c>
      <c r="C244" s="71" t="s">
        <v>1330</v>
      </c>
      <c r="D244" s="71" t="s">
        <v>1331</v>
      </c>
    </row>
    <row r="245" spans="1:4" x14ac:dyDescent="0.15">
      <c r="A245" s="71">
        <v>244</v>
      </c>
      <c r="B245" s="71" t="s">
        <v>1328</v>
      </c>
      <c r="C245" s="71" t="s">
        <v>1332</v>
      </c>
      <c r="D245" s="71" t="s">
        <v>1333</v>
      </c>
    </row>
    <row r="246" spans="1:4" x14ac:dyDescent="0.15">
      <c r="A246" s="71">
        <v>245</v>
      </c>
      <c r="B246" s="71" t="s">
        <v>1328</v>
      </c>
      <c r="C246" s="71" t="s">
        <v>1334</v>
      </c>
      <c r="D246" s="71" t="s">
        <v>1335</v>
      </c>
    </row>
    <row r="247" spans="1:4" x14ac:dyDescent="0.15">
      <c r="A247" s="71">
        <v>246</v>
      </c>
      <c r="B247" s="71" t="s">
        <v>1328</v>
      </c>
      <c r="C247" s="71" t="s">
        <v>1336</v>
      </c>
      <c r="D247" s="71" t="s">
        <v>1337</v>
      </c>
    </row>
    <row r="248" spans="1:4" x14ac:dyDescent="0.15">
      <c r="A248" s="71">
        <v>247</v>
      </c>
      <c r="B248" s="71" t="s">
        <v>1328</v>
      </c>
      <c r="C248" s="71" t="s">
        <v>1338</v>
      </c>
      <c r="D248" s="71" t="s">
        <v>1339</v>
      </c>
    </row>
    <row r="249" spans="1:4" x14ac:dyDescent="0.15">
      <c r="A249" s="71">
        <v>248</v>
      </c>
      <c r="B249" s="71" t="s">
        <v>1328</v>
      </c>
      <c r="C249" s="71" t="s">
        <v>1340</v>
      </c>
      <c r="D249" s="71" t="s">
        <v>1341</v>
      </c>
    </row>
    <row r="250" spans="1:4" x14ac:dyDescent="0.15">
      <c r="A250" s="71">
        <v>249</v>
      </c>
      <c r="B250" s="71" t="s">
        <v>1328</v>
      </c>
      <c r="C250" s="71" t="s">
        <v>1342</v>
      </c>
      <c r="D250" s="71" t="s">
        <v>1343</v>
      </c>
    </row>
    <row r="251" spans="1:4" x14ac:dyDescent="0.15">
      <c r="A251" s="71">
        <v>250</v>
      </c>
      <c r="B251" s="71" t="s">
        <v>1328</v>
      </c>
      <c r="C251" s="71" t="s">
        <v>1344</v>
      </c>
      <c r="D251" s="71" t="s">
        <v>1345</v>
      </c>
    </row>
    <row r="252" spans="1:4" x14ac:dyDescent="0.15">
      <c r="A252" s="71">
        <v>251</v>
      </c>
      <c r="B252" s="71" t="s">
        <v>1328</v>
      </c>
      <c r="C252" s="71" t="s">
        <v>1346</v>
      </c>
      <c r="D252" s="71" t="s">
        <v>1347</v>
      </c>
    </row>
    <row r="253" spans="1:4" x14ac:dyDescent="0.15">
      <c r="A253" s="71">
        <v>252</v>
      </c>
      <c r="B253" s="71" t="s">
        <v>1328</v>
      </c>
      <c r="C253" s="71" t="s">
        <v>1348</v>
      </c>
      <c r="D253" s="71" t="s">
        <v>1349</v>
      </c>
    </row>
    <row r="254" spans="1:4" x14ac:dyDescent="0.15">
      <c r="A254" s="71">
        <v>253</v>
      </c>
      <c r="B254" s="71" t="s">
        <v>1328</v>
      </c>
      <c r="C254" s="71" t="s">
        <v>1350</v>
      </c>
      <c r="D254" s="71" t="s">
        <v>1351</v>
      </c>
    </row>
    <row r="255" spans="1:4" x14ac:dyDescent="0.15">
      <c r="A255" s="71">
        <v>254</v>
      </c>
      <c r="B255" s="71" t="s">
        <v>1328</v>
      </c>
      <c r="C255" s="71" t="s">
        <v>1352</v>
      </c>
      <c r="D255" s="71" t="s">
        <v>1353</v>
      </c>
    </row>
    <row r="256" spans="1:4" x14ac:dyDescent="0.15">
      <c r="A256" s="71">
        <v>255</v>
      </c>
      <c r="B256" s="71" t="s">
        <v>1328</v>
      </c>
      <c r="C256" s="71" t="s">
        <v>1328</v>
      </c>
      <c r="D256" s="71" t="s">
        <v>1329</v>
      </c>
    </row>
    <row r="257" spans="1:4" x14ac:dyDescent="0.15">
      <c r="A257" s="71">
        <v>256</v>
      </c>
      <c r="B257" s="71" t="s">
        <v>1328</v>
      </c>
      <c r="C257" s="71" t="s">
        <v>1354</v>
      </c>
      <c r="D257" s="71" t="s">
        <v>1355</v>
      </c>
    </row>
    <row r="258" spans="1:4" x14ac:dyDescent="0.15">
      <c r="A258" s="71">
        <v>257</v>
      </c>
      <c r="B258" s="71" t="s">
        <v>1328</v>
      </c>
      <c r="C258" s="71" t="s">
        <v>1356</v>
      </c>
      <c r="D258" s="71" t="s">
        <v>1357</v>
      </c>
    </row>
    <row r="259" spans="1:4" x14ac:dyDescent="0.15">
      <c r="A259" s="71">
        <v>258</v>
      </c>
      <c r="B259" s="71" t="s">
        <v>1358</v>
      </c>
      <c r="C259" s="71" t="s">
        <v>1360</v>
      </c>
      <c r="D259" s="71" t="s">
        <v>1361</v>
      </c>
    </row>
    <row r="260" spans="1:4" x14ac:dyDescent="0.15">
      <c r="A260" s="71">
        <v>259</v>
      </c>
      <c r="B260" s="71" t="s">
        <v>1358</v>
      </c>
      <c r="C260" s="71" t="s">
        <v>1362</v>
      </c>
      <c r="D260" s="71" t="s">
        <v>1363</v>
      </c>
    </row>
    <row r="261" spans="1:4" x14ac:dyDescent="0.15">
      <c r="A261" s="71">
        <v>260</v>
      </c>
      <c r="B261" s="71" t="s">
        <v>1358</v>
      </c>
      <c r="C261" s="71" t="s">
        <v>1364</v>
      </c>
      <c r="D261" s="71" t="s">
        <v>1365</v>
      </c>
    </row>
    <row r="262" spans="1:4" x14ac:dyDescent="0.15">
      <c r="A262" s="71">
        <v>261</v>
      </c>
      <c r="B262" s="71" t="s">
        <v>1358</v>
      </c>
      <c r="C262" s="71" t="s">
        <v>1366</v>
      </c>
      <c r="D262" s="71" t="s">
        <v>1367</v>
      </c>
    </row>
    <row r="263" spans="1:4" x14ac:dyDescent="0.15">
      <c r="A263" s="71">
        <v>262</v>
      </c>
      <c r="B263" s="71" t="s">
        <v>1358</v>
      </c>
      <c r="C263" s="71" t="s">
        <v>1368</v>
      </c>
      <c r="D263" s="71" t="s">
        <v>1369</v>
      </c>
    </row>
    <row r="264" spans="1:4" x14ac:dyDescent="0.15">
      <c r="A264" s="71">
        <v>263</v>
      </c>
      <c r="B264" s="71" t="s">
        <v>1358</v>
      </c>
      <c r="C264" s="71" t="s">
        <v>1370</v>
      </c>
      <c r="D264" s="71" t="s">
        <v>1371</v>
      </c>
    </row>
    <row r="265" spans="1:4" x14ac:dyDescent="0.15">
      <c r="A265" s="71">
        <v>264</v>
      </c>
      <c r="B265" s="71" t="s">
        <v>1358</v>
      </c>
      <c r="C265" s="71" t="s">
        <v>1372</v>
      </c>
      <c r="D265" s="71" t="s">
        <v>1373</v>
      </c>
    </row>
    <row r="266" spans="1:4" x14ac:dyDescent="0.15">
      <c r="A266" s="71">
        <v>265</v>
      </c>
      <c r="B266" s="71" t="s">
        <v>1358</v>
      </c>
      <c r="C266" s="71" t="s">
        <v>1374</v>
      </c>
      <c r="D266" s="71" t="s">
        <v>1375</v>
      </c>
    </row>
    <row r="267" spans="1:4" x14ac:dyDescent="0.15">
      <c r="A267" s="71">
        <v>266</v>
      </c>
      <c r="B267" s="71" t="s">
        <v>1358</v>
      </c>
      <c r="C267" s="71" t="s">
        <v>1376</v>
      </c>
      <c r="D267" s="71" t="s">
        <v>1377</v>
      </c>
    </row>
    <row r="268" spans="1:4" x14ac:dyDescent="0.15">
      <c r="A268" s="71">
        <v>267</v>
      </c>
      <c r="B268" s="71" t="s">
        <v>1358</v>
      </c>
      <c r="C268" s="71" t="s">
        <v>1358</v>
      </c>
      <c r="D268" s="71" t="s">
        <v>1359</v>
      </c>
    </row>
    <row r="269" spans="1:4" x14ac:dyDescent="0.15">
      <c r="A269" s="71">
        <v>268</v>
      </c>
      <c r="B269" s="71" t="s">
        <v>1358</v>
      </c>
      <c r="C269" s="71" t="s">
        <v>1378</v>
      </c>
      <c r="D269" s="71" t="s">
        <v>1379</v>
      </c>
    </row>
    <row r="270" spans="1:4" x14ac:dyDescent="0.15">
      <c r="A270" s="71">
        <v>269</v>
      </c>
      <c r="B270" s="71" t="s">
        <v>1380</v>
      </c>
      <c r="C270" s="71" t="s">
        <v>1382</v>
      </c>
      <c r="D270" s="71" t="s">
        <v>1383</v>
      </c>
    </row>
    <row r="271" spans="1:4" x14ac:dyDescent="0.15">
      <c r="A271" s="71">
        <v>270</v>
      </c>
      <c r="B271" s="71" t="s">
        <v>1380</v>
      </c>
      <c r="C271" s="71" t="s">
        <v>1384</v>
      </c>
      <c r="D271" s="71" t="s">
        <v>1385</v>
      </c>
    </row>
    <row r="272" spans="1:4" x14ac:dyDescent="0.15">
      <c r="A272" s="71">
        <v>271</v>
      </c>
      <c r="B272" s="71" t="s">
        <v>1380</v>
      </c>
      <c r="C272" s="71" t="s">
        <v>1386</v>
      </c>
      <c r="D272" s="71" t="s">
        <v>1387</v>
      </c>
    </row>
    <row r="273" spans="1:4" x14ac:dyDescent="0.15">
      <c r="A273" s="71">
        <v>272</v>
      </c>
      <c r="B273" s="71" t="s">
        <v>1380</v>
      </c>
      <c r="C273" s="71" t="s">
        <v>1388</v>
      </c>
      <c r="D273" s="71" t="s">
        <v>1389</v>
      </c>
    </row>
    <row r="274" spans="1:4" x14ac:dyDescent="0.15">
      <c r="A274" s="71">
        <v>273</v>
      </c>
      <c r="B274" s="71" t="s">
        <v>1380</v>
      </c>
      <c r="C274" s="71" t="s">
        <v>878</v>
      </c>
      <c r="D274" s="71" t="s">
        <v>1390</v>
      </c>
    </row>
    <row r="275" spans="1:4" x14ac:dyDescent="0.15">
      <c r="A275" s="71">
        <v>274</v>
      </c>
      <c r="B275" s="71" t="s">
        <v>1380</v>
      </c>
      <c r="C275" s="71" t="s">
        <v>1391</v>
      </c>
      <c r="D275" s="71" t="s">
        <v>1392</v>
      </c>
    </row>
    <row r="276" spans="1:4" x14ac:dyDescent="0.15">
      <c r="A276" s="71">
        <v>275</v>
      </c>
      <c r="B276" s="71" t="s">
        <v>1380</v>
      </c>
      <c r="C276" s="71" t="s">
        <v>1393</v>
      </c>
      <c r="D276" s="71" t="s">
        <v>1394</v>
      </c>
    </row>
    <row r="277" spans="1:4" x14ac:dyDescent="0.15">
      <c r="A277" s="71">
        <v>276</v>
      </c>
      <c r="B277" s="71" t="s">
        <v>1380</v>
      </c>
      <c r="C277" s="71" t="s">
        <v>1395</v>
      </c>
      <c r="D277" s="71" t="s">
        <v>1396</v>
      </c>
    </row>
    <row r="278" spans="1:4" x14ac:dyDescent="0.15">
      <c r="A278" s="71">
        <v>277</v>
      </c>
      <c r="B278" s="71" t="s">
        <v>1380</v>
      </c>
      <c r="C278" s="71" t="s">
        <v>1397</v>
      </c>
      <c r="D278" s="71" t="s">
        <v>1398</v>
      </c>
    </row>
    <row r="279" spans="1:4" x14ac:dyDescent="0.15">
      <c r="A279" s="71">
        <v>278</v>
      </c>
      <c r="B279" s="71" t="s">
        <v>1380</v>
      </c>
      <c r="C279" s="71" t="s">
        <v>1399</v>
      </c>
      <c r="D279" s="71" t="s">
        <v>1400</v>
      </c>
    </row>
    <row r="280" spans="1:4" x14ac:dyDescent="0.15">
      <c r="A280" s="71">
        <v>279</v>
      </c>
      <c r="B280" s="71" t="s">
        <v>1380</v>
      </c>
      <c r="C280" s="71" t="s">
        <v>1401</v>
      </c>
      <c r="D280" s="71" t="s">
        <v>1402</v>
      </c>
    </row>
    <row r="281" spans="1:4" x14ac:dyDescent="0.15">
      <c r="A281" s="71">
        <v>280</v>
      </c>
      <c r="B281" s="71" t="s">
        <v>1380</v>
      </c>
      <c r="C281" s="71" t="s">
        <v>1403</v>
      </c>
      <c r="D281" s="71" t="s">
        <v>1404</v>
      </c>
    </row>
    <row r="282" spans="1:4" x14ac:dyDescent="0.15">
      <c r="A282" s="71">
        <v>281</v>
      </c>
      <c r="B282" s="71" t="s">
        <v>1380</v>
      </c>
      <c r="C282" s="71" t="s">
        <v>1405</v>
      </c>
      <c r="D282" s="71" t="s">
        <v>1406</v>
      </c>
    </row>
    <row r="283" spans="1:4" x14ac:dyDescent="0.15">
      <c r="A283" s="71">
        <v>282</v>
      </c>
      <c r="B283" s="71" t="s">
        <v>1380</v>
      </c>
      <c r="C283" s="71" t="s">
        <v>1407</v>
      </c>
      <c r="D283" s="71" t="s">
        <v>1408</v>
      </c>
    </row>
    <row r="284" spans="1:4" x14ac:dyDescent="0.15">
      <c r="A284" s="71">
        <v>283</v>
      </c>
      <c r="B284" s="71" t="s">
        <v>1380</v>
      </c>
      <c r="C284" s="71" t="s">
        <v>1409</v>
      </c>
      <c r="D284" s="71" t="s">
        <v>1410</v>
      </c>
    </row>
    <row r="285" spans="1:4" x14ac:dyDescent="0.15">
      <c r="A285" s="71">
        <v>284</v>
      </c>
      <c r="B285" s="71" t="s">
        <v>1380</v>
      </c>
      <c r="C285" s="71" t="s">
        <v>1380</v>
      </c>
      <c r="D285" s="71" t="s">
        <v>1381</v>
      </c>
    </row>
    <row r="286" spans="1:4" x14ac:dyDescent="0.15">
      <c r="A286" s="71">
        <v>285</v>
      </c>
      <c r="B286" s="71" t="s">
        <v>1411</v>
      </c>
      <c r="C286" s="71" t="s">
        <v>1413</v>
      </c>
      <c r="D286" s="71" t="s">
        <v>1414</v>
      </c>
    </row>
    <row r="287" spans="1:4" x14ac:dyDescent="0.15">
      <c r="A287" s="71">
        <v>286</v>
      </c>
      <c r="B287" s="71" t="s">
        <v>1411</v>
      </c>
      <c r="C287" s="71" t="s">
        <v>1415</v>
      </c>
      <c r="D287" s="71" t="s">
        <v>1416</v>
      </c>
    </row>
    <row r="288" spans="1:4" x14ac:dyDescent="0.15">
      <c r="A288" s="71">
        <v>287</v>
      </c>
      <c r="B288" s="71" t="s">
        <v>1411</v>
      </c>
      <c r="C288" s="71" t="s">
        <v>946</v>
      </c>
      <c r="D288" s="71" t="s">
        <v>1417</v>
      </c>
    </row>
    <row r="289" spans="1:4" x14ac:dyDescent="0.15">
      <c r="A289" s="71">
        <v>288</v>
      </c>
      <c r="B289" s="71" t="s">
        <v>1411</v>
      </c>
      <c r="C289" s="71" t="s">
        <v>1418</v>
      </c>
      <c r="D289" s="71" t="s">
        <v>1419</v>
      </c>
    </row>
    <row r="290" spans="1:4" x14ac:dyDescent="0.15">
      <c r="A290" s="71">
        <v>289</v>
      </c>
      <c r="B290" s="71" t="s">
        <v>1411</v>
      </c>
      <c r="C290" s="71" t="s">
        <v>1420</v>
      </c>
      <c r="D290" s="71" t="s">
        <v>1421</v>
      </c>
    </row>
    <row r="291" spans="1:4" x14ac:dyDescent="0.15">
      <c r="A291" s="71">
        <v>290</v>
      </c>
      <c r="B291" s="71" t="s">
        <v>1411</v>
      </c>
      <c r="C291" s="71" t="s">
        <v>1422</v>
      </c>
      <c r="D291" s="71" t="s">
        <v>1423</v>
      </c>
    </row>
    <row r="292" spans="1:4" x14ac:dyDescent="0.15">
      <c r="A292" s="71">
        <v>291</v>
      </c>
      <c r="B292" s="71" t="s">
        <v>1411</v>
      </c>
      <c r="C292" s="71" t="s">
        <v>1424</v>
      </c>
      <c r="D292" s="71" t="s">
        <v>1425</v>
      </c>
    </row>
    <row r="293" spans="1:4" x14ac:dyDescent="0.15">
      <c r="A293" s="71">
        <v>292</v>
      </c>
      <c r="B293" s="71" t="s">
        <v>1411</v>
      </c>
      <c r="C293" s="71" t="s">
        <v>1426</v>
      </c>
      <c r="D293" s="71" t="s">
        <v>1427</v>
      </c>
    </row>
    <row r="294" spans="1:4" x14ac:dyDescent="0.15">
      <c r="A294" s="71">
        <v>293</v>
      </c>
      <c r="B294" s="71" t="s">
        <v>1411</v>
      </c>
      <c r="C294" s="71" t="s">
        <v>1204</v>
      </c>
      <c r="D294" s="71" t="s">
        <v>1428</v>
      </c>
    </row>
    <row r="295" spans="1:4" x14ac:dyDescent="0.15">
      <c r="A295" s="71">
        <v>294</v>
      </c>
      <c r="B295" s="71" t="s">
        <v>1411</v>
      </c>
      <c r="C295" s="71" t="s">
        <v>1206</v>
      </c>
      <c r="D295" s="71" t="s">
        <v>1429</v>
      </c>
    </row>
    <row r="296" spans="1:4" x14ac:dyDescent="0.15">
      <c r="A296" s="71">
        <v>295</v>
      </c>
      <c r="B296" s="71" t="s">
        <v>1411</v>
      </c>
      <c r="C296" s="71" t="s">
        <v>1430</v>
      </c>
      <c r="D296" s="71" t="s">
        <v>1431</v>
      </c>
    </row>
    <row r="297" spans="1:4" x14ac:dyDescent="0.15">
      <c r="A297" s="71">
        <v>296</v>
      </c>
      <c r="B297" s="71" t="s">
        <v>1411</v>
      </c>
      <c r="C297" s="71" t="s">
        <v>1432</v>
      </c>
      <c r="D297" s="71" t="s">
        <v>1433</v>
      </c>
    </row>
    <row r="298" spans="1:4" x14ac:dyDescent="0.15">
      <c r="A298" s="71">
        <v>297</v>
      </c>
      <c r="B298" s="71" t="s">
        <v>1411</v>
      </c>
      <c r="C298" s="71" t="s">
        <v>1434</v>
      </c>
      <c r="D298" s="71" t="s">
        <v>1435</v>
      </c>
    </row>
    <row r="299" spans="1:4" x14ac:dyDescent="0.15">
      <c r="A299" s="71">
        <v>298</v>
      </c>
      <c r="B299" s="71" t="s">
        <v>1411</v>
      </c>
      <c r="C299" s="71" t="s">
        <v>1411</v>
      </c>
      <c r="D299" s="71" t="s">
        <v>1412</v>
      </c>
    </row>
    <row r="300" spans="1:4" x14ac:dyDescent="0.15">
      <c r="A300" s="71">
        <v>299</v>
      </c>
      <c r="B300" s="71" t="s">
        <v>1411</v>
      </c>
      <c r="C300" s="71" t="s">
        <v>1436</v>
      </c>
      <c r="D300" s="71" t="s">
        <v>1437</v>
      </c>
    </row>
    <row r="301" spans="1:4" x14ac:dyDescent="0.15">
      <c r="A301" s="71">
        <v>300</v>
      </c>
      <c r="B301" s="71" t="s">
        <v>1438</v>
      </c>
      <c r="C301" s="71" t="s">
        <v>1438</v>
      </c>
      <c r="D301" s="71" t="s">
        <v>1439</v>
      </c>
    </row>
    <row r="302" spans="1:4" x14ac:dyDescent="0.15">
      <c r="A302" s="71">
        <v>301</v>
      </c>
      <c r="B302" s="71" t="s">
        <v>1440</v>
      </c>
      <c r="C302" s="71" t="s">
        <v>1440</v>
      </c>
      <c r="D302" s="71" t="s">
        <v>1441</v>
      </c>
    </row>
    <row r="303" spans="1:4" x14ac:dyDescent="0.15">
      <c r="A303" s="71">
        <v>302</v>
      </c>
      <c r="B303" s="71" t="s">
        <v>1442</v>
      </c>
      <c r="C303" s="71" t="s">
        <v>1442</v>
      </c>
      <c r="D303" s="71" t="s">
        <v>1443</v>
      </c>
    </row>
    <row r="304" spans="1:4" x14ac:dyDescent="0.15">
      <c r="A304" s="71">
        <v>303</v>
      </c>
      <c r="B304" s="71" t="s">
        <v>1444</v>
      </c>
      <c r="C304" s="71" t="s">
        <v>1444</v>
      </c>
      <c r="D304" s="71" t="s">
        <v>1445</v>
      </c>
    </row>
  </sheetData>
  <dataConsolidate/>
  <phoneticPr fontId="9" type="noConversion"/>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ColWidth="9.140625" defaultRowHeight="11.25" x14ac:dyDescent="0.15"/>
  <cols>
    <col min="1" max="16384" width="9.140625" style="317"/>
  </cols>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x14ac:dyDescent="0.1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x14ac:dyDescent="0.15"/>
  <sheetData>
    <row r="3" spans="2:2" x14ac:dyDescent="0.15">
      <c r="B3" t="s">
        <v>1447</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ColWidth="9.140625" defaultRowHeight="11.25" x14ac:dyDescent="0.15"/>
  <cols>
    <col min="1" max="16384" width="9.140625" style="127"/>
  </cols>
  <sheetData/>
  <sheetProtection formatColumns="0" formatRows="0"/>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ColWidth="9.140625" defaultRowHeight="11.25" x14ac:dyDescent="0.15"/>
  <cols>
    <col min="1" max="1" width="9.140625" style="162"/>
    <col min="2" max="2" width="66.7109375" style="162" bestFit="1" customWidth="1"/>
    <col min="3" max="16384" width="9.140625" style="162"/>
  </cols>
  <sheetData>
    <row r="1" spans="1:3" x14ac:dyDescent="0.15">
      <c r="A1" s="162" t="s">
        <v>130</v>
      </c>
      <c r="B1" s="162" t="s">
        <v>131</v>
      </c>
      <c r="C1" s="162" t="s">
        <v>132</v>
      </c>
    </row>
    <row r="2" spans="1:3" x14ac:dyDescent="0.15">
      <c r="A2" s="162">
        <v>4189678</v>
      </c>
      <c r="B2" s="162" t="s">
        <v>644</v>
      </c>
      <c r="C2" s="162" t="s">
        <v>193</v>
      </c>
    </row>
    <row r="3" spans="1:3" x14ac:dyDescent="0.15">
      <c r="A3" s="162">
        <v>4190415</v>
      </c>
      <c r="B3" s="162" t="s">
        <v>645</v>
      </c>
      <c r="C3" s="16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255</vt:i4>
      </vt:variant>
    </vt:vector>
  </HeadingPairs>
  <TitlesOfParts>
    <vt:vector size="267" baseType="lpstr">
      <vt:lpstr>Инструкция</vt:lpstr>
      <vt:lpstr>Титульный</vt:lpstr>
      <vt:lpstr>Территории</vt:lpstr>
      <vt:lpstr>Дифференциация</vt:lpstr>
      <vt:lpstr>Форма 1.0.1 | Форма 3.5.1</vt:lpstr>
      <vt:lpstr>Форма 3.5.1</vt:lpstr>
      <vt:lpstr>Форма 1.0.1 | Форма 3.6</vt:lpstr>
      <vt:lpstr>Форма 3.6</vt:lpstr>
      <vt:lpstr>Форма 1.0.1 | Форма 3.7</vt:lpstr>
      <vt:lpstr>Форма 3.7</vt:lpstr>
      <vt:lpstr>Комментарии</vt:lpstr>
      <vt:lpstr>Проверка</vt:lpstr>
      <vt:lpstr>activity</vt:lpstr>
      <vt:lpstr>availability_price</vt:lpstr>
      <vt:lpstr>buhg_flag</vt:lpstr>
      <vt:lpstr>checkCell_List01</vt:lpstr>
      <vt:lpstr>checkCell_List05</vt:lpstr>
      <vt:lpstr>checkCell_List06</vt:lpstr>
      <vt:lpstr>checkCell_List08</vt:lpstr>
      <vt:lpstr>checkCell_List09</vt:lpstr>
      <vt:lpstr>checkDEfCell_List09</vt:lpstr>
      <vt:lpstr>chkGetUpdatesValue</vt:lpstr>
      <vt:lpstr>chkNoUpdatesValue</vt:lpstr>
      <vt:lpstr>code</vt:lpstr>
      <vt:lpstr>copy_f_quart</vt:lpstr>
      <vt:lpstr>copy_f_year</vt:lpstr>
      <vt:lpstr>CURRENT_DATE</vt:lpstr>
      <vt:lpstr>data_type</vt:lpstr>
      <vt:lpstr>DATA_URL</vt:lpstr>
      <vt:lpstr>dateBuhg</vt:lpstr>
      <vt:lpstr>DESCRIPTION_TERRITORY</vt:lpstr>
      <vt:lpstr>diff_tariff</vt:lpstr>
      <vt:lpstr>DocProp_TemplateCode</vt:lpstr>
      <vt:lpstr>DocProp_Version</vt:lpstr>
      <vt:lpstr>end_col</vt:lpstr>
      <vt:lpstr>end_row_5</vt:lpstr>
      <vt:lpstr>end_row1</vt:lpstr>
      <vt:lpstr>end_row2</vt:lpstr>
      <vt:lpstr>et_Comm</vt:lpstr>
      <vt:lpstr>et_hor_List01_2</vt:lpstr>
      <vt:lpstr>et_hor_List01_4</vt:lpstr>
      <vt:lpstr>et_List02_mo</vt:lpstr>
      <vt:lpstr>et_List02_mr</vt:lpstr>
      <vt:lpstr>et_List02_st</vt:lpstr>
      <vt:lpstr>et_List02_ter</vt:lpstr>
      <vt:lpstr>et_List03</vt:lpstr>
      <vt:lpstr>et_List04</vt:lpstr>
      <vt:lpstr>et_List05_1_1</vt:lpstr>
      <vt:lpstr>et_List05_1_2</vt:lpstr>
      <vt:lpstr>et_List05_2_1</vt:lpstr>
      <vt:lpstr>et_List05_2_2</vt:lpstr>
      <vt:lpstr>et_List05_3_1</vt:lpstr>
      <vt:lpstr>et_List05_3_2</vt:lpstr>
      <vt:lpstr>et_List05_4</vt:lpstr>
      <vt:lpstr>et_List06_1</vt:lpstr>
      <vt:lpstr>et_List06_2</vt:lpstr>
      <vt:lpstr>et_List06_3</vt:lpstr>
      <vt:lpstr>et_List06_4</vt:lpstr>
      <vt:lpstr>et_List07_01</vt:lpstr>
      <vt:lpstr>et_List07_04</vt:lpstr>
      <vt:lpstr>et_List07_05</vt:lpstr>
      <vt:lpstr>et_List09_0</vt:lpstr>
      <vt:lpstr>et_List09_1</vt:lpstr>
      <vt:lpstr>et_List09_2</vt:lpstr>
      <vt:lpstr>et_ver_List01_1</vt:lpstr>
      <vt:lpstr>et_ver_List08_1</vt:lpstr>
      <vt:lpstr>f_quart</vt:lpstr>
      <vt:lpstr>f_year</vt:lpstr>
      <vt:lpstr>fil</vt:lpstr>
      <vt:lpstr>fil_flag</vt:lpstr>
      <vt:lpstr>FirstLine</vt:lpstr>
      <vt:lpstr>flag_diff_ipr</vt:lpstr>
      <vt:lpstr>flag_ipr</vt:lpstr>
      <vt:lpstr>flag_publication</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kind_of_purchase_method</vt:lpstr>
      <vt:lpstr>kind_of_unit</vt:lpstr>
      <vt:lpstr>kpp</vt:lpstr>
      <vt:lpstr>LINK_RANGE</vt:lpstr>
      <vt:lpstr>List_01_prov</vt:lpstr>
      <vt:lpstr>List_05_vs_fact</vt:lpstr>
      <vt:lpstr>LIST_MR_MO_OKTMO</vt:lpstr>
      <vt:lpstr>list_of_tariff</vt:lpstr>
      <vt:lpstr>List00_checkFill</vt:lpstr>
      <vt:lpstr>List00_Fill</vt:lpstr>
      <vt:lpstr>List00_Print</vt:lpstr>
      <vt:lpstr>List01_2_reserve</vt:lpstr>
      <vt:lpstr>List01_CheckC</vt:lpstr>
      <vt:lpstr>List01_costs_OPS</vt:lpstr>
      <vt:lpstr>List01_costs_OPS_22</vt:lpstr>
      <vt:lpstr>List01_costs_PH</vt:lpstr>
      <vt:lpstr>List01_costs_PH_22</vt:lpstr>
      <vt:lpstr>List01_flag_index_1</vt:lpstr>
      <vt:lpstr>List01_flag_index_2</vt:lpstr>
      <vt:lpstr>List01_Name</vt:lpstr>
      <vt:lpstr>List01_Num</vt:lpstr>
      <vt:lpstr>List01_NumberColumns</vt:lpstr>
      <vt:lpstr>List01_p1</vt:lpstr>
      <vt:lpstr>List01_p1_minus_p3</vt:lpstr>
      <vt:lpstr>List01_p2_14</vt:lpstr>
      <vt:lpstr>List01_p3</vt:lpstr>
      <vt:lpstr>List01_p3_10_check</vt:lpstr>
      <vt:lpstr>List01_p3_11_check</vt:lpstr>
      <vt:lpstr>List01_p4</vt:lpstr>
      <vt:lpstr>List01_revenue_from_activity_80_flag</vt:lpstr>
      <vt:lpstr>List03_Date_1</vt:lpstr>
      <vt:lpstr>List03_GroundMaterials_1</vt:lpstr>
      <vt:lpstr>List03_NameForms</vt:lpstr>
      <vt:lpstr>List03_NameForms_Copy</vt:lpstr>
      <vt:lpstr>List03_note</vt:lpstr>
      <vt:lpstr>List03_NumForms</vt:lpstr>
      <vt:lpstr>List03_NumForms_Copy</vt:lpstr>
      <vt:lpstr>List04_CheckC</vt:lpstr>
      <vt:lpstr>List05_costs_OPS_22</vt:lpstr>
      <vt:lpstr>List05_costs_PH_22</vt:lpstr>
      <vt:lpstr>List05_flagFXD</vt:lpstr>
      <vt:lpstr>List05_Provider_cells</vt:lpstr>
      <vt:lpstr>List06_1_reserve</vt:lpstr>
      <vt:lpstr>List06_2_reserve</vt:lpstr>
      <vt:lpstr>List06_CheckC</vt:lpstr>
      <vt:lpstr>List06_date_ch_ip</vt:lpstr>
      <vt:lpstr>List06_date_ip</vt:lpstr>
      <vt:lpstr>List06_date_r_ip</vt:lpstr>
      <vt:lpstr>List06_flag_year</vt:lpstr>
      <vt:lpstr>List06_main_column</vt:lpstr>
      <vt:lpstr>List06_Name</vt:lpstr>
      <vt:lpstr>List06_objective_of_IPR</vt:lpstr>
      <vt:lpstr>List06_sourceFin</vt:lpstr>
      <vt:lpstr>List06_year_source</vt:lpstr>
      <vt:lpstr>List07_ActivityID</vt:lpstr>
      <vt:lpstr>List07_CheckC</vt:lpstr>
      <vt:lpstr>List07_fieldMarker</vt:lpstr>
      <vt:lpstr>List07_Fill</vt:lpstr>
      <vt:lpstr>List08_CheckC</vt:lpstr>
      <vt:lpstr>List08_GroundMaterials_1</vt:lpstr>
      <vt:lpstr>List08_Name</vt:lpstr>
      <vt:lpstr>List08_Num</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obj_List05_22</vt:lpstr>
      <vt:lpstr>obj_List08_22</vt:lpstr>
      <vt:lpstr>obj_List10_22</vt:lpstr>
      <vt:lpstr>obj_List11_22</vt:lpstr>
      <vt:lpstr>obj_List12_22</vt:lpstr>
      <vt:lpstr>objective_of_IPR</vt:lpstr>
      <vt:lpstr>org</vt:lpstr>
      <vt:lpstr>Org_Address</vt:lpstr>
      <vt:lpstr>ORG_END_DATE</vt:lpstr>
      <vt:lpstr>Org_main</vt:lpstr>
      <vt:lpstr>Org_otv_lico</vt:lpstr>
      <vt:lpstr>ORG_START_DATE</vt:lpstr>
      <vt:lpstr>p3_List05_K</vt:lpstr>
      <vt:lpstr>p3_List08</vt:lpstr>
      <vt:lpstr>p3_List08_K</vt:lpstr>
      <vt:lpstr>p3_ref_base_List08</vt:lpstr>
      <vt:lpstr>p3_ref_List08</vt:lpstr>
      <vt:lpstr>pDel_Comm</vt:lpstr>
      <vt:lpstr>pDel_List01_2</vt:lpstr>
      <vt:lpstr>pDel_List03</vt:lpstr>
      <vt:lpstr>pDel_List04</vt:lpstr>
      <vt:lpstr>pDel_List05_1</vt:lpstr>
      <vt:lpstr>pDel_List05_2</vt:lpstr>
      <vt:lpstr>pDel_List05_3</vt:lpstr>
      <vt:lpstr>pDel_List06_1</vt:lpstr>
      <vt:lpstr>pDel_List06_2</vt:lpstr>
      <vt:lpstr>pDel_List06_3</vt:lpstr>
      <vt:lpstr>pDel_List06_4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pIns_List05_1</vt:lpstr>
      <vt:lpstr>pIns_List05_4</vt:lpstr>
      <vt:lpstr>pIns_List06_1</vt:lpstr>
      <vt:lpstr>pIns_List06_2</vt:lpstr>
      <vt:lpstr>pIns_List06_3</vt:lpstr>
      <vt:lpstr>pIns_List07_01</vt:lpstr>
      <vt:lpstr>pIns_List07_04</vt:lpstr>
      <vt:lpstr>pIns_List07_05</vt:lpstr>
      <vt:lpstr>pIns_List08_1</vt:lpstr>
      <vt:lpstr>pIns_List09_0</vt:lpstr>
      <vt:lpstr>pIns_List10</vt:lpstr>
      <vt:lpstr>pIns_List11</vt:lpstr>
      <vt:lpstr>pIns_List12</vt:lpstr>
      <vt:lpstr>pVDel_List06_1</vt:lpstr>
      <vt:lpstr>pVIns_List06_0</vt:lpstr>
      <vt:lpstr>pVIns_List06_1</vt:lpstr>
      <vt:lpstr>pVIns_List08_1</vt:lpstr>
      <vt:lpstr>QUARTER</vt:lpstr>
      <vt:lpstr>REESTR_LINK_RANGE</vt:lpstr>
      <vt:lpstr>REESTR_ORG_RANGE</vt:lpstr>
      <vt:lpstr>REESTR_VED_RANGE</vt:lpstr>
      <vt:lpstr>REGION</vt:lpstr>
      <vt:lpstr>region_name</vt:lpstr>
      <vt:lpstr>revenue_from_activity_80_flag</vt:lpstr>
      <vt:lpstr>row_1</vt:lpstr>
      <vt:lpstr>row_2</vt:lpstr>
      <vt:lpstr>row_5</vt:lpstr>
      <vt:lpstr>ruk_fio</vt:lpstr>
      <vt:lpstr>share_of_costs_List05</vt:lpstr>
      <vt:lpstr>source_of_funding</vt:lpstr>
      <vt:lpstr>strPublication</vt:lpstr>
      <vt:lpstr>sys_id</vt:lpstr>
      <vt:lpstr>Table4</vt:lpstr>
      <vt:lpstr>TECH_ORG_ID</vt:lpstr>
      <vt:lpstr>ter_List09</vt:lpstr>
      <vt:lpstr>terCopy_List09</vt:lpstr>
      <vt:lpstr>TSphere</vt:lpstr>
      <vt:lpstr>TSphere_full</vt:lpstr>
      <vt:lpstr>TSphere_trans</vt:lpstr>
      <vt:lpstr>UpdStatus</vt:lpstr>
      <vt:lpstr>VDET_END_DATE</vt:lpstr>
      <vt:lpstr>VDET_START_DATE</vt:lpstr>
      <vt:lpstr>version</vt:lpstr>
      <vt:lpstr>Vet_List06_0</vt:lpstr>
      <vt:lpstr>Vet_List06_1</vt:lpstr>
      <vt:lpstr>web_List08</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водоотведения и (или) очистки сточных вод</dc:title>
  <dc:subjec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водоотведения и (или) очистки сточных вод</dc:subject>
  <dc:creator>--</dc:creator>
  <cp:lastModifiedBy>Савина Елена Сергеевна</cp:lastModifiedBy>
  <dcterms:created xsi:type="dcterms:W3CDTF">2014-08-18T08:57:48Z</dcterms:created>
  <dcterms:modified xsi:type="dcterms:W3CDTF">2021-07-20T05:14:07Z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1.0.5</vt:lpwstr>
  </property>
  <property fmtid="{D5CDD505-2E9C-101B-9397-08002B2CF9AE}" pid="3" name="TemplateOperationMode">
    <vt:i4>3</vt:i4>
  </property>
  <property fmtid="{D5CDD505-2E9C-101B-9397-08002B2CF9AE}" pid="4" name="Version">
    <vt:lpwstr>FAS.JKH.OPEN.INFO.BALANCE.VO</vt:lpwstr>
  </property>
  <property fmtid="{D5CDD505-2E9C-101B-9397-08002B2CF9AE}" pid="5" name="keywords">
    <vt:lpwstr/>
  </property>
  <property fmtid="{D5CDD505-2E9C-101B-9397-08002B2CF9AE}" pid="6" name="Periodicity">
    <vt:lpwstr>YEAR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