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095" windowWidth="15225" windowHeight="2550" tabRatio="861" firstSheet="2" activeTab="4"/>
  </bookViews>
  <sheets>
    <sheet name="modfrmRegion" sheetId="545" state="veryHidden" r:id="rId1"/>
    <sheet name="modList00" sheetId="546" state="veryHidden" r:id="rId2"/>
    <sheet name="Инструкция" sheetId="525" r:id="rId3"/>
    <sheet name="Лог обновления" sheetId="429" state="veryHidden" r:id="rId4"/>
    <sheet name="Титульный" sheetId="437" r:id="rId5"/>
    <sheet name="Список МО" sheetId="497" r:id="rId6"/>
    <sheet name="MR_LIST" sheetId="540" state="veryHidden" r:id="rId7"/>
    <sheet name="Общая информация" sheetId="534" r:id="rId8"/>
    <sheet name="Общая информация (показатели)" sheetId="532" r:id="rId9"/>
    <sheet name="Форма РИ" sheetId="541" r:id="rId10"/>
    <sheet name="Форма 1.1" sheetId="542" state="veryHidden" r:id="rId11"/>
    <sheet name="Уведомление" sheetId="515" r:id="rId12"/>
    <sheet name="Сведения об изменении" sheetId="537" r:id="rId13"/>
    <sheet name="Комментарии" sheetId="431" r:id="rId14"/>
    <sheet name="Проверка" sheetId="432" r:id="rId15"/>
    <sheet name="REESTR_VT" sheetId="543" state="veryHidden" r:id="rId16"/>
    <sheet name="REESTR_VED" sheetId="544" state="veryHidden" r:id="rId17"/>
    <sheet name="modfrmReestrObj" sheetId="539" state="veryHidden" r:id="rId18"/>
    <sheet name="modProv" sheetId="531" state="veryHidden" r:id="rId19"/>
    <sheet name="AllSheetsInThisWorkbook" sheetId="389" state="veryHidden" r:id="rId20"/>
    <sheet name="TEHSHEET" sheetId="205" state="veryHidden" r:id="rId21"/>
    <sheet name="et_union_hor" sheetId="471" state="veryHidden" r:id="rId22"/>
    <sheet name="et_union_vert" sheetId="521" state="veryHidden" r:id="rId23"/>
    <sheet name="modInfo" sheetId="513" state="veryHidden" r:id="rId24"/>
    <sheet name="modReestr" sheetId="433" state="veryHidden" r:id="rId25"/>
    <sheet name="modfrmReestr" sheetId="434" state="veryHidden" r:id="rId26"/>
    <sheet name="modUpdTemplMain" sheetId="424" state="veryHidden" r:id="rId27"/>
    <sheet name="REESTR_ORG" sheetId="390" state="veryHidden" r:id="rId28"/>
    <sheet name="modClassifierValidate" sheetId="400" state="veryHidden" r:id="rId29"/>
    <sheet name="modHyp" sheetId="398" state="veryHidden" r:id="rId30"/>
    <sheet name="modList01" sheetId="500" state="veryHidden" r:id="rId31"/>
    <sheet name="modList02" sheetId="533" state="veryHidden" r:id="rId32"/>
    <sheet name="modList03" sheetId="516" state="veryHidden" r:id="rId33"/>
    <sheet name="modList04" sheetId="535" state="veryHidden" r:id="rId34"/>
    <sheet name="modList05" sheetId="538" state="veryHidden" r:id="rId35"/>
    <sheet name="modfrmRezimChoose" sheetId="536" state="veryHidden" r:id="rId36"/>
    <sheet name="modfrmDateChoose" sheetId="517" state="veryHidden" r:id="rId37"/>
    <sheet name="modComm" sheetId="514" state="veryHidden" r:id="rId38"/>
    <sheet name="modThisWorkbook" sheetId="511" state="veryHidden" r:id="rId39"/>
    <sheet name="REESTR_MO" sheetId="518" state="veryHidden" r:id="rId40"/>
    <sheet name="modfrmReestrMR" sheetId="519" state="veryHidden" r:id="rId41"/>
    <sheet name="modfrmCheckUpdates" sheetId="512" state="veryHidden" r:id="rId42"/>
  </sheets>
  <definedNames>
    <definedName name="_xlnm._FilterDatabase" localSheetId="14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МО'!$D$8:$I$13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Инструкция!$AA$104</definedName>
    <definedName name="chkNoUpdatesValue">Инструкция!$AA$106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et_union_hor!$136:$139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et_union_hor!$68:$97</definedName>
    <definedName name="et_List07">et_union_hor!$102:$131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РИ'!$2:$6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МО'!$J$8:$J$13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REESTR_VED!$B$2:$B$9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МО'!$J$9:$J$13</definedName>
    <definedName name="mo_List01">'Список МО'!$H$9:$H$13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</definedName>
    <definedName name="mr_List01">'Список МО'!$E$9:$E$13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Комментарии!$C$12:$C$14</definedName>
    <definedName name="pDel_List01_1">'Список МО'!$C$9:$C$13</definedName>
    <definedName name="pDel_List01_2">'Список МО'!$F$9:$F$13</definedName>
    <definedName name="pDel_List01_3">'Список МО'!$O$9:$O$13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Комментарии!$E$14</definedName>
    <definedName name="pIns_List01_1">'Список МО'!$E$13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РИ'!$E$37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OT_22">P3_PROT_22,P4_PROT_22,P5_PROT_22</definedName>
    <definedName name="QUARTER">TEHSHEET!$F$2:$F$5</definedName>
    <definedName name="REESTR_ORG_RANGE">REESTR_ORG!$A$2:$H$106</definedName>
    <definedName name="REESTR_VED_RANGE">REESTR_VED!$A$2:$B$9</definedName>
    <definedName name="REGION">TEHSHEET!$A$2:$A$85</definedName>
    <definedName name="region_name">Титульный!$F$7</definedName>
    <definedName name="rejim_row">'Общая информация'!$F$23:$F$26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G86" i="471" l="1"/>
  <c r="G85" i="471"/>
  <c r="G84" i="471"/>
  <c r="G83" i="471"/>
  <c r="G82" i="471"/>
  <c r="G81" i="471"/>
  <c r="G80" i="471"/>
  <c r="G79" i="471"/>
  <c r="G78" i="471"/>
  <c r="G77" i="471"/>
  <c r="G76" i="471"/>
  <c r="G75" i="471"/>
  <c r="G74" i="471"/>
  <c r="G73" i="471"/>
  <c r="G25" i="541"/>
  <c r="G24" i="541"/>
  <c r="G23" i="541"/>
  <c r="G22" i="541"/>
  <c r="G21" i="541"/>
  <c r="G20" i="541"/>
  <c r="G19" i="541"/>
  <c r="G18" i="541"/>
  <c r="G17" i="541"/>
  <c r="G16" i="541"/>
  <c r="G15" i="541"/>
  <c r="G14" i="541"/>
  <c r="G13" i="541"/>
  <c r="G12" i="541"/>
  <c r="D139" i="471"/>
  <c r="D138" i="471"/>
  <c r="D137" i="471"/>
  <c r="D136" i="471"/>
  <c r="D26" i="534"/>
  <c r="D25" i="534"/>
  <c r="D24" i="534"/>
  <c r="D23" i="534"/>
  <c r="F17" i="534"/>
  <c r="F17" i="541"/>
  <c r="F14" i="534"/>
  <c r="F75" i="471"/>
  <c r="F13" i="534"/>
  <c r="F74" i="471"/>
  <c r="F120" i="471"/>
  <c r="F119" i="471"/>
  <c r="F118" i="471"/>
  <c r="F117" i="471"/>
  <c r="F116" i="471"/>
  <c r="F115" i="471"/>
  <c r="F114" i="471"/>
  <c r="F113" i="471"/>
  <c r="F111" i="471"/>
  <c r="F110" i="471"/>
  <c r="F107" i="471"/>
  <c r="F30" i="542"/>
  <c r="F15" i="542"/>
  <c r="F16" i="542"/>
  <c r="F36" i="542"/>
  <c r="F35" i="542"/>
  <c r="F34" i="542"/>
  <c r="F33" i="542"/>
  <c r="F32" i="542"/>
  <c r="F31" i="542"/>
  <c r="F29" i="542"/>
  <c r="F28" i="542"/>
  <c r="F27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G26" i="541"/>
  <c r="F86" i="471"/>
  <c r="F85" i="471"/>
  <c r="F84" i="471"/>
  <c r="F83" i="471"/>
  <c r="F82" i="471"/>
  <c r="F81" i="471"/>
  <c r="F80" i="471"/>
  <c r="F79" i="471"/>
  <c r="F77" i="471"/>
  <c r="F76" i="471"/>
  <c r="F73" i="471"/>
  <c r="D69" i="471"/>
  <c r="D10" i="541"/>
  <c r="F36" i="541"/>
  <c r="F35" i="541"/>
  <c r="F34" i="541"/>
  <c r="F33" i="541"/>
  <c r="F32" i="541"/>
  <c r="F31" i="541"/>
  <c r="F30" i="541"/>
  <c r="F29" i="541"/>
  <c r="F28" i="541"/>
  <c r="F27" i="541"/>
  <c r="F26" i="541"/>
  <c r="F24" i="541"/>
  <c r="F25" i="541"/>
  <c r="F23" i="541"/>
  <c r="F22" i="541"/>
  <c r="F21" i="541"/>
  <c r="F20" i="541"/>
  <c r="F19" i="541"/>
  <c r="F18" i="541"/>
  <c r="F16" i="541"/>
  <c r="F15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108" i="471"/>
  <c r="F17" i="542"/>
  <c r="F14" i="541"/>
  <c r="F109" i="471"/>
  <c r="B2" i="525"/>
  <c r="B3" i="525"/>
  <c r="F13" i="541"/>
  <c r="F14" i="542"/>
  <c r="F112" i="471"/>
  <c r="F78" i="471"/>
  <c r="F4" i="437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3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3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3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3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<sst xmlns="http://schemas.openxmlformats.org/spreadsheetml/2006/main" count="2707" uniqueCount="1587">
  <si>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</si>
  <si>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</si>
  <si>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</si>
  <si>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</si>
  <si>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</si>
  <si>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</si>
  <si>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</si>
  <si>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</si>
  <si>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</si>
  <si>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</si>
  <si>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</si>
  <si>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</si>
  <si>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</si>
  <si>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</si>
  <si>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</si>
  <si>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</si>
  <si>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</si>
  <si>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</si>
  <si>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</si>
  <si>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</si>
  <si>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</si>
  <si>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</si>
  <si>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</si>
  <si>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</si>
  <si>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</si>
  <si>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</si>
  <si>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</si>
  <si>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</si>
  <si>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</si>
  <si>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</si>
  <si>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</si>
  <si>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</si>
  <si>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</si>
  <si>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</si>
  <si>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</si>
  <si>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</si>
  <si>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</si>
  <si>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</si>
  <si>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</si>
  <si>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</si>
  <si>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</si>
  <si>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</si>
  <si>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</si>
  <si>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</si>
  <si>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</si>
  <si>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</si>
  <si>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</si>
  <si>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</si>
  <si>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</si>
  <si>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</si>
  <si>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</si>
  <si>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</si>
  <si>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</si>
  <si>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</si>
  <si>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</si>
  <si>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</si>
  <si>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</si>
  <si>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</si>
  <si>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</si>
  <si>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</si>
  <si>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</si>
  <si>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</si>
  <si>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</si>
  <si>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</si>
  <si>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</si>
  <si>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</si>
  <si>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</si>
  <si>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</si>
  <si>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</si>
  <si>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</si>
  <si>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</si>
  <si>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</si>
  <si>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</si>
  <si>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</si>
  <si>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</si>
  <si>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</si>
  <si>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</si>
  <si>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</si>
  <si>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</si>
  <si>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</si>
  <si>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</si>
  <si>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</si>
  <si>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</si>
  <si>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</si>
  <si>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</si>
  <si>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</si>
  <si>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</si>
  <si>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</si>
  <si>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</si>
  <si>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</si>
  <si>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</si>
  <si>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</si>
  <si>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</si>
  <si>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</si>
  <si>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</si>
  <si>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</si>
  <si>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</si>
  <si>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</si>
  <si>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</si>
  <si>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</si>
  <si>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</si>
  <si>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</si>
  <si>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</si>
  <si>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</si>
  <si>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</si>
  <si>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</si>
  <si>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</si>
  <si>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</si>
  <si>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</si>
  <si>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</si>
  <si>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</si>
  <si>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</si>
  <si>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</si>
  <si>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</si>
  <si>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</si>
  <si>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</si>
  <si>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</si>
  <si>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</si>
  <si>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</si>
  <si>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</si>
  <si>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</si>
  <si>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</si>
  <si>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</si>
  <si>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</si>
  <si>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</si>
  <si>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</si>
  <si>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</si>
  <si>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</si>
  <si>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</si>
  <si>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</si>
  <si>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</si>
  <si>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</si>
  <si>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</si>
  <si>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</si>
  <si>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</si>
  <si>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</si>
  <si>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</si>
  <si>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</si>
  <si>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</si>
  <si>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</si>
  <si>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</si>
  <si>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</si>
  <si>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</si>
  <si>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</si>
  <si>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</si>
  <si>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</si>
  <si>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</si>
  <si>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</si>
  <si>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</si>
  <si>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</si>
  <si>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</si>
  <si>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</si>
  <si>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</si>
  <si>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</si>
  <si>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</si>
  <si>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</si>
  <si>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</si>
  <si>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</si>
  <si>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</si>
  <si>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</si>
  <si>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</si>
  <si>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</si>
  <si>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</si>
  <si>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</si>
  <si>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</si>
  <si>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</si>
  <si>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</si>
  <si>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</si>
  <si>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</si>
  <si>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</si>
  <si>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</si>
  <si>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</si>
  <si>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</si>
  <si>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</si>
  <si>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</si>
  <si>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</si>
  <si>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</si>
  <si>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</si>
  <si>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</si>
  <si>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</si>
  <si>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</si>
  <si>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</si>
  <si>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</si>
  <si>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</si>
  <si>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</si>
  <si>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</si>
  <si>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</si>
  <si>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</si>
  <si>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</si>
  <si>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</si>
  <si>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</si>
  <si>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</si>
  <si>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</si>
  <si>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</si>
  <si>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</si>
  <si>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</si>
  <si>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</si>
  <si>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</si>
  <si>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</si>
  <si>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</si>
  <si>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</si>
  <si>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</si>
  <si>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</si>
  <si>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</si>
  <si>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</si>
  <si>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</si>
  <si>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</si>
  <si>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</si>
  <si>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</si>
  <si>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</si>
  <si>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</si>
  <si>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</si>
  <si>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</si>
  <si>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</si>
  <si>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</si>
  <si>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</si>
  <si>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</si>
  <si>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</si>
  <si>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</si>
  <si>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</si>
  <si>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</si>
  <si>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</si>
  <si>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</si>
  <si>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</si>
  <si>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</si>
  <si>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</si>
  <si>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</si>
  <si>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</si>
  <si>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</si>
  <si>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</si>
  <si>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</si>
  <si>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</si>
  <si>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</si>
  <si>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</si>
  <si>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</si>
  <si>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</si>
  <si>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</si>
  <si>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</si>
  <si>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</si>
  <si>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</si>
  <si>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</si>
  <si>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</si>
  <si>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</si>
  <si>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</si>
  <si>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</si>
  <si>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</si>
  <si>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</si>
  <si>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</si>
  <si>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</si>
  <si>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</si>
  <si>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</si>
  <si>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</si>
  <si>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</si>
  <si>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</si>
  <si>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</si>
  <si>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</si>
  <si>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</si>
  <si>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</si>
  <si>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</si>
  <si>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</si>
  <si>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</si>
  <si>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</si>
  <si>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</si>
  <si>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</si>
  <si>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</si>
  <si>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</si>
  <si>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</si>
  <si>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</si>
  <si>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</si>
  <si>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</si>
  <si>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</si>
  <si>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</si>
  <si>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</si>
  <si>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</si>
  <si>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</si>
  <si>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</si>
  <si>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</si>
  <si>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</si>
  <si>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</si>
  <si>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</si>
  <si>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</si>
  <si>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</si>
  <si>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</si>
  <si>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</si>
  <si>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</si>
  <si>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</si>
  <si>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</si>
  <si>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</si>
  <si>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</si>
  <si>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</si>
  <si>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</si>
  <si>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</si>
  <si>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</si>
  <si>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</si>
  <si>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</si>
  <si>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</si>
  <si>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</si>
  <si>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</si>
  <si>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</si>
  <si>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</si>
  <si>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</si>
  <si>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</si>
  <si>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</si>
  <si>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</si>
  <si>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</si>
  <si>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</si>
  <si>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</si>
  <si>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</si>
  <si>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</si>
  <si>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</si>
  <si>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</si>
  <si>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</si>
  <si>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</si>
  <si>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</si>
  <si>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</si>
  <si>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</si>
  <si>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</si>
  <si>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</si>
  <si>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</si>
  <si>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</si>
  <si>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</si>
  <si>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</si>
  <si>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</si>
  <si>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</si>
  <si>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</si>
  <si>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</si>
  <si>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</si>
  <si>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</si>
  <si>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</si>
  <si>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</si>
  <si>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</si>
  <si>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</si>
  <si>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</si>
  <si>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</si>
  <si>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</si>
  <si>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</si>
  <si>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</si>
  <si>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</si>
  <si>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</si>
  <si>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</si>
  <si>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</si>
  <si>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</si>
  <si>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</si>
  <si>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</si>
  <si>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</si>
  <si>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</si>
  <si>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</si>
  <si>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</si>
  <si>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</si>
  <si>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</si>
  <si>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</si>
  <si>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</si>
  <si>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</si>
  <si>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</si>
  <si>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</si>
  <si>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</si>
  <si>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</si>
  <si>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</si>
  <si>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</si>
  <si>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</si>
  <si>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</si>
  <si>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</si>
  <si>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</si>
  <si>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</si>
  <si>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</si>
  <si>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</si>
  <si>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</si>
  <si>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</si>
  <si>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</si>
  <si>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</si>
  <si>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</si>
  <si>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</si>
  <si>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</si>
  <si>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</si>
  <si>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</si>
  <si>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</si>
  <si>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</si>
  <si>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</si>
  <si>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</si>
  <si>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</si>
  <si>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</si>
  <si>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</si>
  <si>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</si>
  <si>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</si>
  <si>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</si>
  <si>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</si>
  <si>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</si>
  <si>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</si>
  <si>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</si>
  <si>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</si>
  <si>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</si>
  <si>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</si>
  <si>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</si>
  <si>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</si>
  <si>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</si>
  <si>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</si>
  <si>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</si>
  <si>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</si>
  <si>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</si>
  <si>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</si>
  <si>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</si>
  <si>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</si>
  <si>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</si>
  <si>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</si>
  <si>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</si>
  <si>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</si>
  <si>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</si>
  <si>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</si>
  <si>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</si>
  <si>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О регулируемой организации (общая информация) (пункт 18 Постановления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</si>
  <si>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</si>
  <si>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</si>
  <si>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</si>
  <si>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</si>
  <si>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</si>
  <si>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</si>
  <si>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</si>
  <si>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количество котельных, шт.</t>
  </si>
  <si>
    <t>О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</si>
  <si>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</si>
  <si>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</si>
  <si>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</si>
  <si>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</si>
  <si>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</si>
  <si>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</si>
  <si>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</si>
  <si>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</si>
  <si>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</si>
  <si>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</si>
  <si>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</si>
  <si>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Постановлением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</si>
  <si>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</si>
  <si>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</si>
  <si>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>Теплоэлектростанции</t>
  </si>
  <si>
    <t>Тепловые станции</t>
  </si>
  <si>
    <t>Котельные</t>
  </si>
  <si>
    <t>Если информация публикуется только на официальном сайте в информационно-телекоммуникационной сети "Интернет" (далее – сети Интернет) органа исполнительной власти субъекта Российской Федерации в области государственного регулирования цен (тарифов)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Интернет , в поле "По решению организации информация раскрыта на ее официальном сайте в сети Интернет?" необходимо указать "Да".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</si>
  <si>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</si>
  <si>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</si>
  <si>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</si>
  <si>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</si>
  <si>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</si>
  <si>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</si>
  <si>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</si>
  <si>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</si>
  <si>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</si>
  <si>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</si>
  <si>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</si>
  <si>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</si>
  <si>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 xml:space="preserve">Лист предназначен для заполнения показателей, предоставляемых  в разрезе видов деятельности и систем теплоснабжения.
</t>
  </si>
  <si>
    <t>Добавить систему теплоснабжения</t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</si>
  <si>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</si>
  <si>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</si>
  <si>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</si>
  <si>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</si>
  <si>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</si>
  <si>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</si>
  <si>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</si>
  <si>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</si>
  <si>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</si>
  <si>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r>
      <t>Описание системы теплоснабжения</t>
    </r>
    <r>
      <rPr>
        <vertAlign val="superscript"/>
        <sz val="9"/>
        <rFont val="Tahoma"/>
        <family val="2"/>
        <charset val="204"/>
      </rPr>
      <t>9</t>
    </r>
  </si>
  <si>
    <t>Регулируемый вид деятельности в сфере теплоснабжения</t>
  </si>
  <si>
    <t>mr_id</t>
  </si>
  <si>
    <t xml:space="preserve">Информация раскрывается отдельно по технологически не связанным между собой системам теплоснабжения, в отношении которых устанавливаются различные тарифы в сфере теплоснабжения и горячего водоснабжения с использованием открытых систем теплоснабжения. Укажите условное название системы теплоснабжения для целей идентификации. Под системой теплоснабжения понимается совокупность источников тепловой энергии и теплопотребляющих установок, технологически соединенных тепловыми сетями. 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</si>
  <si>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10</t>
    </r>
  </si>
  <si>
    <t>Применяется дифференциация тарифа по системам теплоснабжения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</si>
  <si>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</si>
  <si>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</si>
  <si>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</si>
  <si>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</si>
  <si>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</si>
  <si>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Официальный сайт регулируемой организации в сети «Интернет» (при наличии)</t>
  </si>
  <si>
    <t>Режим работы регулируемой организации, в т.ч.:</t>
  </si>
  <si>
    <t xml:space="preserve">Абонентских отделов </t>
  </si>
  <si>
    <t xml:space="preserve">Сбытовых подразделений </t>
  </si>
  <si>
    <t>Диспетчерских служб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</si>
  <si>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</si>
  <si>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</si>
  <si>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</si>
  <si>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</si>
  <si>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Установленная электрическая мощность теплоэлектростанций, кВтч либо МВт</t>
  </si>
  <si>
    <t>Установленная тепловая мощность теплоэлектростанций, Гкал/ч</t>
  </si>
  <si>
    <t>Количество тепловых станций, шт.</t>
  </si>
  <si>
    <t>Установленная тепловая мощность тепловых станций, Гкал/ч</t>
  </si>
  <si>
    <t>Количество котельных, шт.</t>
  </si>
  <si>
    <t>Установленная тепловая мощность котельных, Гкал/ч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</si>
  <si>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</si>
  <si>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</si>
  <si>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</si>
  <si>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</si>
  <si>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</si>
  <si>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</si>
  <si>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pL4&amp;pL5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</si>
  <si>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</si>
  <si>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</si>
  <si>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</si>
  <si>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</si>
  <si>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</si>
  <si>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</si>
  <si>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</si>
  <si>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</si>
  <si>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</si>
  <si>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Форма РИ</t>
  </si>
  <si>
    <t>modfrmReestrObj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</si>
  <si>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</si>
  <si>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</si>
  <si>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</si>
  <si>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</si>
  <si>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</si>
  <si>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</si>
  <si>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</si>
  <si>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</si>
  <si>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</si>
  <si>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</si>
  <si>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</si>
  <si>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11.1.</t>
  </si>
  <si>
    <t>11.2.</t>
  </si>
  <si>
    <t>11.3.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</si>
  <si>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</si>
  <si>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</si>
  <si>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</si>
  <si>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</si>
  <si>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</si>
  <si>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</si>
  <si>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</si>
  <si>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</si>
  <si>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</si>
  <si>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</si>
  <si>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</si>
  <si>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</si>
  <si>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</si>
  <si>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</si>
  <si>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</si>
  <si>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</si>
  <si>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</si>
  <si>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</si>
  <si>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</si>
  <si>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</si>
  <si>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</si>
  <si>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</si>
  <si>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</si>
  <si>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</si>
  <si>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</si>
  <si>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</si>
  <si>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</si>
  <si>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</si>
  <si>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</si>
  <si>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</si>
  <si>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</si>
  <si>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</si>
  <si>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</si>
  <si>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</si>
  <si>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</si>
  <si>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</si>
  <si>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</si>
  <si>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</si>
  <si>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</si>
  <si>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</si>
  <si>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</si>
  <si>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</si>
  <si>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</si>
  <si>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</si>
  <si>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</si>
  <si>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</si>
  <si>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</si>
  <si>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</si>
  <si>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</si>
  <si>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</si>
  <si>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</si>
  <si>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</si>
  <si>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</si>
  <si>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Шаблон предназначен для предоставления в регулирующий орган следующей информации:
1) Общие сведения об организации, подлежащие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18 Постановления Правительства РФ от 05.07.2013 N 570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10 Постановления Правительства РФ от 05.07.2013 N 570),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11 Постановления Правительства РФ от 05.07.2013 N 570 
3) Сведения об изменении, подлежащие публикации, на основании требований пункта 12 Постановления Правительства РФ от 05.07.2013 N 570</t>
  </si>
  <si>
    <t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согласно пункту 3а) Постановления Правительства РФ от 05.07.2013 №570
б)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 и в печатных изданиях, в которых публикуются акты органов местного самоуправления (далее - печатные издания), - в случае и объемах, которые предусмотрены пунктом 9Постановления Правительства РФ от 05.07.2013 №570;</t>
  </si>
  <si>
    <t>Необходимо указать дату, по состоянию на которую предоставленная информация актуальна.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</si>
  <si>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</si>
  <si>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</si>
  <si>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</si>
  <si>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</si>
  <si>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Общая информация о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</si>
  <si>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</si>
  <si>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</si>
  <si>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</si>
  <si>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</si>
  <si>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</si>
  <si>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</si>
  <si>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</si>
  <si>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</si>
  <si>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</si>
  <si>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ppL4&amp;ppL5</t>
  </si>
  <si>
    <t>ppL6</t>
  </si>
  <si>
    <t>ppL7</t>
  </si>
  <si>
    <t>ppL8</t>
  </si>
  <si>
    <t>ppL9</t>
  </si>
  <si>
    <t>ppL10</t>
  </si>
  <si>
    <t>ppL11</t>
  </si>
  <si>
    <t>ppL4</t>
  </si>
  <si>
    <t>720301001</t>
  </si>
  <si>
    <t>720501001</t>
  </si>
  <si>
    <t>28272431</t>
  </si>
  <si>
    <t>7207008129</t>
  </si>
  <si>
    <t>720701001</t>
  </si>
  <si>
    <t>28277194</t>
  </si>
  <si>
    <t>МУП ЖКХ "Заречье"</t>
  </si>
  <si>
    <t>7207012950</t>
  </si>
  <si>
    <t>26375307</t>
  </si>
  <si>
    <t>ООО "Вектор"</t>
  </si>
  <si>
    <t>7215001342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</si>
  <si>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</si>
  <si>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</si>
  <si>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</si>
  <si>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</si>
  <si>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</si>
  <si>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</si>
  <si>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26375273</t>
  </si>
  <si>
    <t>7205011359</t>
  </si>
  <si>
    <t>26375268</t>
  </si>
  <si>
    <t>ФБУ "Центр реабилитации ФСС РФ "Тараскуль"</t>
  </si>
  <si>
    <t>7204013642</t>
  </si>
  <si>
    <t>720201001</t>
  </si>
  <si>
    <t>27570796</t>
  </si>
  <si>
    <t>ООО "Мегаполис-Сервис"</t>
  </si>
  <si>
    <t>7202222351</t>
  </si>
  <si>
    <t>28467618</t>
  </si>
  <si>
    <t>ОАО "ТДСК"</t>
  </si>
  <si>
    <t>7203032191</t>
  </si>
  <si>
    <t>720601001</t>
  </si>
  <si>
    <t>26375342</t>
  </si>
  <si>
    <t>Сладковское МУП ЖКХ</t>
  </si>
  <si>
    <t>7221001460</t>
  </si>
  <si>
    <t>26433646</t>
  </si>
  <si>
    <t>МУЖЭП с.Онохино</t>
  </si>
  <si>
    <t>7224031897</t>
  </si>
  <si>
    <t>722401001</t>
  </si>
  <si>
    <t>26360397</t>
  </si>
  <si>
    <t>7207003603</t>
  </si>
  <si>
    <t>26375362</t>
  </si>
  <si>
    <t>МП "Ивановское КП"</t>
  </si>
  <si>
    <t>7225004649</t>
  </si>
  <si>
    <t>722501001</t>
  </si>
  <si>
    <t>26360342</t>
  </si>
  <si>
    <t>ЗАО "Автоколонна 1228"</t>
  </si>
  <si>
    <t>7202000912</t>
  </si>
  <si>
    <t>26375361</t>
  </si>
  <si>
    <t>МП "Демьянское КП"</t>
  </si>
  <si>
    <t>7225004624</t>
  </si>
  <si>
    <t>26507917</t>
  </si>
  <si>
    <t>ООО "Управляющая компания "Лекс"</t>
  </si>
  <si>
    <t>7204031169</t>
  </si>
  <si>
    <t>722001001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</si>
  <si>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</si>
  <si>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</si>
  <si>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</si>
  <si>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</si>
  <si>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</si>
  <si>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</si>
  <si>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26375302</t>
  </si>
  <si>
    <t>МУП ЖКХ "Вагай"</t>
  </si>
  <si>
    <t>7212005349</t>
  </si>
  <si>
    <t>26505193</t>
  </si>
  <si>
    <t>7224009228</t>
  </si>
  <si>
    <t>27580677</t>
  </si>
  <si>
    <t>Тюменское УМН АО "Транснефть-Сибирь"</t>
  </si>
  <si>
    <t>7201000726</t>
  </si>
  <si>
    <t>720302001</t>
  </si>
  <si>
    <t>26360435</t>
  </si>
  <si>
    <t>7224005872</t>
  </si>
  <si>
    <t>26375366</t>
  </si>
  <si>
    <t>Юргинское МПП ЖКХ</t>
  </si>
  <si>
    <t>7227000960</t>
  </si>
  <si>
    <t>722701001</t>
  </si>
  <si>
    <t>26360344</t>
  </si>
  <si>
    <t>7202031519</t>
  </si>
  <si>
    <t>26381312</t>
  </si>
  <si>
    <t>ООО "Тюмень Водоканал"</t>
  </si>
  <si>
    <t>7204095194</t>
  </si>
  <si>
    <t>26433392</t>
  </si>
  <si>
    <t>МУП "Новотарманское ПЖЭРП"</t>
  </si>
  <si>
    <t>7224033358</t>
  </si>
  <si>
    <t>26576140</t>
  </si>
  <si>
    <t>ООО "Газпром трансгаз Сургут"</t>
  </si>
  <si>
    <t>8617002073</t>
  </si>
  <si>
    <t>997250001</t>
  </si>
  <si>
    <t>28859642</t>
  </si>
  <si>
    <t>ООО "Ромист"</t>
  </si>
  <si>
    <t>7220005487</t>
  </si>
  <si>
    <t>26360351</t>
  </si>
  <si>
    <t>ОАО "Тюмень-Дизель"</t>
  </si>
  <si>
    <t>7203076015</t>
  </si>
  <si>
    <t>26375288</t>
  </si>
  <si>
    <t>ООО "Спец Тепло Сервис"</t>
  </si>
  <si>
    <t>7210110147</t>
  </si>
  <si>
    <t>28792615</t>
  </si>
  <si>
    <t>7205011944</t>
  </si>
  <si>
    <t>26360369</t>
  </si>
  <si>
    <t>7204003683</t>
  </si>
  <si>
    <t>26320038</t>
  </si>
  <si>
    <t>7204660086</t>
  </si>
  <si>
    <t>7203162698</t>
  </si>
  <si>
    <t>720602001</t>
  </si>
  <si>
    <t>28796899</t>
  </si>
  <si>
    <t>ООО "УК "АРОМАШЕВОГАЗСЕРВИС"</t>
  </si>
  <si>
    <t>7220005590</t>
  </si>
  <si>
    <t>26375346</t>
  </si>
  <si>
    <t>7224008030</t>
  </si>
  <si>
    <t>26810875</t>
  </si>
  <si>
    <t>ЗАО "Завод "Сантехкомплект"</t>
  </si>
  <si>
    <t>7203039648</t>
  </si>
  <si>
    <t>26360450</t>
  </si>
  <si>
    <t>7224037151</t>
  </si>
  <si>
    <t>26360460</t>
  </si>
  <si>
    <t>МУП "Юргинское ЖКХ"</t>
  </si>
  <si>
    <t>7227262324</t>
  </si>
  <si>
    <t>26433355</t>
  </si>
  <si>
    <t>Каскаринское МУП ЖКХ</t>
  </si>
  <si>
    <t>7224011989</t>
  </si>
  <si>
    <t>26776132</t>
  </si>
  <si>
    <t>7204003108</t>
  </si>
  <si>
    <t>26375344</t>
  </si>
  <si>
    <t>МУП "Байкаловский ККП"</t>
  </si>
  <si>
    <t>7223000825</t>
  </si>
  <si>
    <t>26777702</t>
  </si>
  <si>
    <t>ООО "Булашов и Коммунал Сервис"</t>
  </si>
  <si>
    <t>7210110348</t>
  </si>
  <si>
    <t>26643041</t>
  </si>
  <si>
    <t>ООО "Управляющая компания "УПРАВДОМ"</t>
  </si>
  <si>
    <t>7202155320</t>
  </si>
  <si>
    <t>26375355</t>
  </si>
  <si>
    <t>МУП ЖКХ "Содружество"</t>
  </si>
  <si>
    <t>7224038814</t>
  </si>
  <si>
    <t>26777765</t>
  </si>
  <si>
    <t>МАОУ Байкаловская СОШ</t>
  </si>
  <si>
    <t>7223009384</t>
  </si>
  <si>
    <t>28005926</t>
  </si>
  <si>
    <t>ООО "Голышмановотеплосервис"</t>
  </si>
  <si>
    <t>7220004589</t>
  </si>
  <si>
    <t>26375333</t>
  </si>
  <si>
    <t>МУП ЖКХ Казанского района</t>
  </si>
  <si>
    <t>7218004920</t>
  </si>
  <si>
    <t>26375352</t>
  </si>
  <si>
    <t>7224032562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</si>
  <si>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</si>
  <si>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</si>
  <si>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</si>
  <si>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28150549</t>
  </si>
  <si>
    <t>ООО НЭП "Универсал"</t>
  </si>
  <si>
    <t>7215001448</t>
  </si>
  <si>
    <t>26375296</t>
  </si>
  <si>
    <t>МУП "Ремжилстройсервис"</t>
  </si>
  <si>
    <t>7212004641</t>
  </si>
  <si>
    <t>ООО "Жилсервис"</t>
  </si>
  <si>
    <t>28882077</t>
  </si>
  <si>
    <t>ООО "Абатский жилремстрой"</t>
  </si>
  <si>
    <t>7208004222</t>
  </si>
  <si>
    <t>26375283</t>
  </si>
  <si>
    <t>ООО "Теплосервис с. Абатское"</t>
  </si>
  <si>
    <t>7208003980</t>
  </si>
  <si>
    <t>26375326</t>
  </si>
  <si>
    <t>ИП Фомин Н.П.</t>
  </si>
  <si>
    <t>721700181300</t>
  </si>
  <si>
    <t>26360390</t>
  </si>
  <si>
    <t>7207000070</t>
  </si>
  <si>
    <t>26375364</t>
  </si>
  <si>
    <t>МУП "РКХ-2"</t>
  </si>
  <si>
    <t>7226004881</t>
  </si>
  <si>
    <t>28856997</t>
  </si>
  <si>
    <t>ТМУП "ТТС"</t>
  </si>
  <si>
    <t>7203262893</t>
  </si>
  <si>
    <t>26375276</t>
  </si>
  <si>
    <t>7206025040</t>
  </si>
  <si>
    <t>26375303</t>
  </si>
  <si>
    <t>ООО ЖКХ "Викуловское"</t>
  </si>
  <si>
    <t>7213004669</t>
  </si>
  <si>
    <t>26551012</t>
  </si>
  <si>
    <t>Тобольское УМН АО "Транснефть-Сибирь"</t>
  </si>
  <si>
    <t>26558197</t>
  </si>
  <si>
    <t>ООО "Сорокинские коммунальные системы"</t>
  </si>
  <si>
    <t>7222018509</t>
  </si>
  <si>
    <t>26375313</t>
  </si>
  <si>
    <t>7215010139</t>
  </si>
  <si>
    <t>26375310</t>
  </si>
  <si>
    <t>МП "Заводоуковское ЖКХ"</t>
  </si>
  <si>
    <t>7215009599</t>
  </si>
  <si>
    <t>26375349</t>
  </si>
  <si>
    <t>ООО "МУП Винзилинское ЖКХ"</t>
  </si>
  <si>
    <t>7224030283</t>
  </si>
  <si>
    <t>26504124</t>
  </si>
  <si>
    <t>27356445</t>
  </si>
  <si>
    <t>ООО "Тавда-Уют"</t>
  </si>
  <si>
    <t>7224048202</t>
  </si>
  <si>
    <t>26800381</t>
  </si>
  <si>
    <t>7203203418</t>
  </si>
  <si>
    <t>26375350</t>
  </si>
  <si>
    <t>ООО "МУП Московское ЖКХ"</t>
  </si>
  <si>
    <t>7224030300</t>
  </si>
  <si>
    <t>26375285</t>
  </si>
  <si>
    <t>Армизонское УМПЖКХ</t>
  </si>
  <si>
    <t>7209005331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</si>
  <si>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</si>
  <si>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</si>
  <si>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</si>
  <si>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</si>
  <si>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</si>
  <si>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</si>
  <si>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</si>
  <si>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</si>
  <si>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</si>
  <si>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</si>
  <si>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</si>
  <si>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</si>
  <si>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</si>
  <si>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</si>
  <si>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</si>
  <si>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</si>
  <si>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</si>
  <si>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</si>
  <si>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</si>
  <si>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</si>
  <si>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</si>
  <si>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</si>
  <si>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</si>
  <si>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</si>
  <si>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</si>
  <si>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</si>
  <si>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</si>
  <si>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</si>
  <si>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</si>
  <si>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</si>
  <si>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</si>
  <si>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</si>
  <si>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</si>
  <si>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</si>
  <si>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</si>
  <si>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</si>
  <si>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</si>
  <si>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</si>
  <si>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</si>
  <si>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</si>
  <si>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</si>
  <si>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</si>
  <si>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</si>
  <si>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</si>
  <si>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</si>
  <si>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</si>
  <si>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</si>
  <si>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</si>
  <si>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</si>
  <si>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</si>
  <si>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</si>
  <si>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</si>
  <si>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</si>
  <si>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</si>
  <si>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</si>
  <si>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</si>
  <si>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</si>
  <si>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</si>
  <si>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</si>
  <si>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</si>
  <si>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</si>
  <si>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</si>
  <si>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</si>
  <si>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</si>
  <si>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</si>
  <si>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</si>
  <si>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</si>
  <si>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</si>
  <si>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</si>
  <si>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</si>
  <si>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</si>
  <si>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</si>
  <si>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</si>
  <si>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</si>
  <si>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</si>
  <si>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</si>
  <si>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</si>
  <si>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</si>
  <si>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</si>
  <si>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</si>
  <si>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</si>
  <si>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</si>
  <si>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</si>
  <si>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</si>
  <si>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</si>
  <si>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</si>
  <si>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</si>
  <si>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</si>
  <si>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</si>
  <si>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</si>
  <si>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</si>
  <si>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</si>
  <si>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</si>
  <si>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</si>
  <si>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</si>
  <si>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</si>
  <si>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</si>
  <si>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</si>
  <si>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</si>
  <si>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</si>
  <si>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</si>
  <si>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</si>
  <si>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</si>
  <si>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</si>
  <si>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</si>
  <si>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</si>
  <si>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</si>
  <si>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</si>
  <si>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</si>
  <si>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</si>
  <si>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</si>
  <si>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</si>
  <si>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</si>
  <si>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</si>
  <si>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</si>
  <si>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</si>
  <si>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</si>
  <si>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</si>
  <si>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</si>
  <si>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</si>
  <si>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</si>
  <si>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</si>
  <si>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</si>
  <si>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</si>
  <si>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</si>
  <si>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</si>
  <si>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</si>
  <si>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</si>
  <si>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</si>
  <si>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</si>
  <si>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</si>
  <si>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</si>
  <si>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</si>
  <si>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</si>
  <si>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</si>
  <si>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</si>
  <si>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</si>
  <si>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</si>
  <si>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</si>
  <si>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</si>
  <si>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</si>
  <si>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</si>
  <si>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</si>
  <si>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</si>
  <si>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</si>
  <si>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</si>
  <si>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</si>
  <si>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</si>
  <si>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</si>
  <si>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</si>
  <si>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</si>
  <si>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</si>
  <si>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</si>
  <si>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</si>
  <si>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</si>
  <si>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</si>
  <si>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</si>
  <si>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</si>
  <si>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</si>
  <si>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</si>
  <si>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</si>
  <si>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</si>
  <si>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</si>
  <si>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</si>
  <si>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</si>
  <si>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</si>
  <si>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</si>
  <si>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</si>
  <si>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</si>
  <si>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</si>
  <si>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</si>
  <si>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</si>
  <si>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</si>
  <si>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</si>
  <si>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</si>
  <si>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</si>
  <si>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</si>
  <si>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</si>
  <si>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</si>
  <si>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</si>
  <si>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</si>
  <si>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</si>
  <si>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</si>
  <si>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</si>
  <si>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</si>
  <si>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</si>
  <si>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</si>
  <si>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</si>
  <si>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</si>
  <si>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</si>
  <si>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</si>
  <si>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</si>
  <si>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</si>
  <si>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</si>
  <si>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</si>
  <si>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</si>
  <si>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</si>
  <si>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</si>
  <si>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</si>
  <si>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</si>
  <si>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</si>
  <si>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</si>
  <si>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</si>
  <si>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</si>
  <si>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</si>
  <si>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</si>
  <si>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</si>
  <si>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</si>
  <si>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</si>
  <si>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</si>
  <si>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</si>
  <si>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</si>
  <si>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</si>
  <si>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</si>
  <si>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</si>
  <si>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</si>
  <si>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</si>
  <si>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</si>
  <si>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</si>
  <si>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</si>
  <si>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</si>
  <si>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</si>
  <si>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</si>
  <si>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</si>
  <si>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</si>
  <si>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</si>
  <si>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</si>
  <si>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</si>
  <si>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</si>
  <si>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</si>
  <si>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</si>
  <si>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</si>
  <si>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</si>
  <si>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</si>
  <si>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</si>
  <si>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</si>
  <si>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</si>
  <si>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</si>
  <si>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</si>
  <si>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</si>
  <si>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</si>
  <si>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</si>
  <si>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</si>
  <si>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</si>
  <si>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</si>
  <si>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</si>
  <si>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</si>
  <si>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</si>
  <si>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</si>
  <si>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</si>
  <si>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</si>
  <si>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</si>
  <si>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</si>
  <si>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</si>
  <si>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</si>
  <si>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</si>
  <si>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</si>
  <si>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</si>
  <si>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</si>
  <si>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</si>
  <si>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</si>
  <si>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</si>
  <si>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</si>
  <si>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</si>
  <si>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</si>
  <si>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</si>
  <si>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</si>
  <si>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</si>
  <si>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</si>
  <si>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</si>
  <si>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</si>
  <si>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</si>
  <si>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</si>
  <si>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</si>
  <si>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</si>
  <si>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</si>
  <si>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</si>
  <si>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</si>
  <si>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</si>
  <si>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</si>
  <si>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</si>
  <si>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</si>
  <si>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</si>
  <si>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</si>
  <si>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</si>
  <si>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</si>
  <si>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</si>
  <si>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</si>
  <si>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</si>
  <si>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</si>
  <si>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</si>
  <si>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</si>
  <si>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</si>
  <si>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</si>
  <si>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</si>
  <si>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</si>
  <si>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</si>
  <si>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</si>
  <si>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</si>
  <si>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</si>
  <si>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</si>
  <si>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</si>
  <si>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</si>
  <si>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</si>
  <si>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</si>
  <si>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</si>
  <si>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</si>
  <si>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</si>
  <si>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</si>
  <si>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</si>
  <si>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</si>
  <si>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</si>
  <si>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</si>
  <si>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</si>
  <si>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</si>
  <si>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</si>
  <si>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</si>
  <si>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</si>
  <si>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</si>
  <si>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</si>
  <si>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</si>
  <si>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</si>
  <si>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</si>
  <si>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</si>
  <si>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</si>
  <si>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</si>
  <si>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</si>
  <si>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</si>
  <si>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</si>
  <si>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</si>
  <si>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</si>
  <si>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</si>
  <si>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</si>
  <si>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</si>
  <si>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</si>
  <si>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</si>
  <si>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</si>
  <si>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</si>
  <si>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</si>
  <si>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</si>
  <si>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</si>
  <si>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</si>
  <si>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</si>
  <si>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</si>
  <si>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</si>
  <si>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</si>
  <si>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</si>
  <si>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</si>
  <si>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</si>
  <si>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</si>
  <si>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</si>
  <si>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</si>
  <si>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</si>
  <si>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</si>
  <si>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</si>
  <si>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</si>
  <si>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</si>
  <si>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</si>
  <si>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</si>
  <si>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</si>
  <si>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</si>
  <si>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</si>
  <si>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</si>
  <si>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</si>
  <si>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</si>
  <si>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</si>
  <si>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</si>
  <si>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</si>
  <si>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</si>
  <si>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</si>
  <si>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</si>
  <si>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</si>
  <si>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</si>
  <si>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</si>
  <si>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</si>
  <si>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</si>
  <si>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</si>
  <si>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</si>
  <si>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</si>
  <si>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</si>
  <si>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</si>
  <si>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</si>
  <si>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</si>
  <si>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</si>
  <si>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</si>
  <si>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</si>
  <si>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</si>
  <si>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</si>
  <si>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</si>
  <si>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</si>
  <si>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</si>
  <si>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</si>
  <si>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</si>
  <si>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</si>
  <si>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</si>
  <si>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</si>
  <si>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</si>
  <si>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</si>
  <si>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</si>
  <si>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</si>
  <si>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</si>
  <si>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</si>
  <si>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</si>
  <si>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</si>
  <si>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</si>
  <si>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</si>
  <si>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</si>
  <si>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</si>
  <si>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</si>
  <si>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</si>
  <si>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</si>
  <si>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</si>
  <si>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</si>
  <si>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</si>
  <si>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</si>
  <si>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</si>
  <si>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</si>
  <si>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</si>
  <si>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</si>
  <si>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</si>
  <si>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</si>
  <si>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</si>
  <si>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</si>
  <si>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</si>
  <si>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</si>
  <si>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</si>
  <si>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</si>
  <si>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</si>
  <si>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</si>
  <si>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</si>
  <si>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</si>
  <si>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</si>
  <si>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</si>
  <si>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</si>
  <si>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</si>
  <si>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</si>
  <si>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</si>
  <si>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</si>
  <si>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</si>
  <si>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</si>
  <si>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</si>
  <si>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</si>
  <si>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</si>
  <si>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</si>
  <si>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</si>
  <si>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</si>
  <si>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</si>
  <si>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</si>
  <si>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</si>
  <si>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</si>
  <si>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</si>
  <si>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</si>
  <si>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</si>
  <si>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</si>
  <si>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</si>
  <si>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</si>
  <si>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</si>
  <si>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</si>
  <si>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</si>
  <si>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</si>
  <si>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</si>
  <si>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</si>
  <si>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</si>
  <si>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</si>
  <si>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</si>
  <si>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</si>
  <si>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</si>
  <si>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</si>
  <si>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</si>
  <si>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</si>
  <si>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</si>
  <si>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</si>
  <si>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</si>
  <si>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</si>
  <si>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</si>
  <si>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</si>
  <si>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</si>
  <si>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</si>
  <si>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</si>
  <si>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</si>
  <si>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</si>
  <si>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</si>
  <si>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</si>
  <si>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</si>
  <si>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</si>
  <si>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</si>
  <si>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</si>
  <si>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</si>
  <si>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</si>
  <si>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</si>
  <si>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</si>
  <si>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</si>
  <si>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</si>
  <si>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</si>
  <si>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</si>
  <si>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</si>
  <si>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</si>
  <si>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</si>
  <si>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</si>
  <si>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</si>
  <si>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</si>
  <si>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</si>
  <si>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</si>
  <si>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</si>
  <si>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</si>
  <si>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</si>
  <si>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</si>
  <si>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</si>
  <si>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</si>
  <si>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</si>
  <si>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</si>
  <si>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</si>
  <si>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</si>
  <si>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</si>
  <si>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</si>
  <si>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</si>
  <si>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</si>
  <si>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</si>
  <si>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</si>
  <si>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</si>
  <si>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</si>
  <si>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</si>
  <si>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</si>
  <si>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</si>
  <si>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</si>
  <si>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</si>
  <si>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</si>
  <si>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</si>
  <si>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</si>
  <si>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</si>
  <si>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</si>
  <si>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</si>
  <si>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</si>
  <si>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</si>
  <si>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</si>
  <si>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</si>
  <si>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</si>
  <si>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</si>
  <si>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</si>
  <si>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</si>
  <si>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</si>
  <si>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</si>
  <si>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</si>
  <si>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</si>
  <si>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</si>
  <si>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</si>
  <si>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</si>
  <si>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</si>
  <si>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</si>
  <si>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</si>
  <si>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</si>
  <si>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</si>
  <si>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</si>
  <si>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</si>
  <si>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</si>
  <si>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</si>
  <si>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</si>
  <si>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</si>
  <si>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</si>
  <si>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</si>
  <si>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</si>
  <si>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</si>
  <si>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</si>
  <si>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</si>
  <si>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</si>
  <si>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</si>
  <si>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</si>
  <si>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</si>
  <si>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</si>
  <si>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</si>
  <si>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</si>
  <si>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</si>
  <si>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</si>
  <si>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</si>
  <si>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</si>
  <si>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</si>
  <si>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</si>
  <si>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</si>
  <si>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</si>
  <si>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</si>
  <si>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</si>
  <si>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</si>
  <si>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</si>
  <si>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</si>
  <si>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</si>
  <si>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</si>
  <si>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</si>
  <si>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</si>
  <si>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</si>
  <si>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</si>
  <si>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</si>
  <si>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</si>
  <si>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</si>
  <si>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</si>
  <si>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</si>
  <si>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</si>
  <si>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</si>
  <si>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</si>
  <si>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</si>
  <si>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</si>
  <si>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</si>
  <si>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</si>
  <si>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</si>
  <si>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</si>
  <si>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</si>
  <si>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</si>
  <si>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</si>
  <si>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</si>
  <si>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</si>
  <si>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</si>
  <si>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</si>
  <si>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</si>
  <si>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</si>
  <si>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</si>
  <si>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</si>
  <si>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</si>
  <si>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</si>
  <si>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</si>
  <si>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</si>
  <si>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</si>
  <si>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</si>
  <si>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</si>
  <si>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</si>
  <si>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</si>
  <si>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</si>
  <si>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</si>
  <si>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</si>
  <si>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</si>
  <si>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</si>
  <si>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10.04.2015</t>
  </si>
  <si>
    <t>Добавить вид деятельности</t>
  </si>
  <si>
    <t>1057200947253</t>
  </si>
  <si>
    <t>625003, г.Тюмень, ул.30 лет Победы, 31</t>
  </si>
  <si>
    <t>Галиуллин Мугаммир Файзуллович</t>
  </si>
  <si>
    <t>Общество с ограниченной ответственностью "Тюмень Водоканал"</t>
  </si>
  <si>
    <t>09.12.2005</t>
  </si>
  <si>
    <t>Инспекция Федеральной налогвой службы № 3</t>
  </si>
  <si>
    <t>8 (3452) 54-09-22</t>
  </si>
  <si>
    <t>priemnaya@vodokanal.info</t>
  </si>
  <si>
    <t>c 08:00 до 17:00</t>
  </si>
  <si>
    <t>c 00:00 до 23:59</t>
  </si>
  <si>
    <t>в пт.: с 8:00 до 16:00</t>
  </si>
  <si>
    <t>-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</si>
  <si>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более; Передача тепловой энергии и теплоносителя; Сбыт тепловой энергии и теплоносителя</t>
  </si>
  <si>
    <t>www.vodokanal.info</t>
  </si>
  <si>
    <t>http://www.vodokanal.info/about/information/</t>
  </si>
  <si>
    <t>Проверка доступных обновлений...</t>
  </si>
  <si>
    <t>Информация</t>
  </si>
  <si>
    <t>Доступно обновление до версии 1.0.2</t>
  </si>
  <si>
    <t>Описание изменений: Версия 1.0.2
- Незначительные изменения</t>
  </si>
  <si>
    <t>Размер файла обновления: 431104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</si>
  <si>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</si>
  <si>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</si>
  <si>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</si>
  <si>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организации\Тепло\1. JKH.OPEN.INFO.ORG.WARM.BKP..xls</t>
  </si>
  <si>
    <t>Резервная копия создана: Y:\Шпагина\отчетность\стандарты раскрытия инфо\2015\3. Сведения об организации\Тепло\1. JKH.OPEN.INFO.ORG.WARM.BKP..xls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</si>
  <si>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</si>
  <si>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организации\Тепло\UPDATE.JKH.OPEN.INFO.ORG.WARM.570.TO.1.0.2.18.xls</t>
  </si>
  <si>
    <t>Приложение 1</t>
  </si>
  <si>
    <t>к приказу Региональной службы</t>
  </si>
  <si>
    <t>по тарифам Ханты-Мансийского</t>
  </si>
  <si>
    <t>автономного округа – Югры</t>
  </si>
  <si>
    <t>от 26 июня 2014 года № 67-нп</t>
  </si>
  <si>
    <t>Обновление завершилось удачно! Шаблон 1. JKH.OPEN.INFO.ORG.WARM.xls сохранен под именем '1. JKH.OPEN.INFO.ORG.WARM(v1.0.2).xls'</t>
  </si>
  <si>
    <t>Версия шаблона 1.0.2 актуальна, обновление не требуется</t>
  </si>
  <si>
    <t>Доступно обновление до версии 1.0.4</t>
  </si>
  <si>
    <t>Описание изменений: Версия 1.0.4
- Скорректирован лист 'Форма РИ'
Версия 1.0.3
- Скорректирована проверка перед сохранением
Версия 1.0.2
- Незначительные изменения</t>
  </si>
  <si>
    <t>Размер файла обновления: 530944 байт</t>
  </si>
  <si>
    <t>Обновление отменено пользователем</t>
  </si>
  <si>
    <t>АО "Аэропорт Рощино"</t>
  </si>
  <si>
    <t>Ишимское РНУ АО "Транснефть- Западная Сибирь"</t>
  </si>
  <si>
    <t>5502020634</t>
  </si>
  <si>
    <t>720543001</t>
  </si>
  <si>
    <t>31456063</t>
  </si>
  <si>
    <t>ООО "ЗапСибНефтехим"</t>
  </si>
  <si>
    <t>1658087524</t>
  </si>
  <si>
    <t>31456964</t>
  </si>
  <si>
    <t>ООО «ТКС»</t>
  </si>
  <si>
    <t>7203475098</t>
  </si>
  <si>
    <t>30357202</t>
  </si>
  <si>
    <t>Публичное акционерное общество "Тюменские моторостроители"</t>
  </si>
  <si>
    <t>7203001556</t>
  </si>
  <si>
    <t>31212504</t>
  </si>
  <si>
    <t>ООО "РАССВЕТ-Т"</t>
  </si>
  <si>
    <t>7203450939</t>
  </si>
  <si>
    <t>30952083</t>
  </si>
  <si>
    <t>ООО "УК "Авангард"</t>
  </si>
  <si>
    <t>7203380103</t>
  </si>
  <si>
    <t>31503801</t>
  </si>
  <si>
    <t>ООО "СБК ЭНЕРГО"</t>
  </si>
  <si>
    <t>7203471054</t>
  </si>
  <si>
    <t>АО "Уральская теплосетевая компания"</t>
  </si>
  <si>
    <t>30355588</t>
  </si>
  <si>
    <t>ООО "Теплый дом"</t>
  </si>
  <si>
    <t>7203333167</t>
  </si>
  <si>
    <t>30992089</t>
  </si>
  <si>
    <t>ООО "ТЛЦ"</t>
  </si>
  <si>
    <t>7203381837</t>
  </si>
  <si>
    <t>27753656</t>
  </si>
  <si>
    <t>ООО "Газпром трансгаз Сургут" Демьянское ЛПУ МГ</t>
  </si>
  <si>
    <t>722503003</t>
  </si>
  <si>
    <t>АО "Тюменский электромеханический завод"</t>
  </si>
  <si>
    <t>30438563</t>
  </si>
  <si>
    <t>ООО "Технолог"</t>
  </si>
  <si>
    <t>7203315954</t>
  </si>
  <si>
    <t>31422364</t>
  </si>
  <si>
    <t>ООО "ТСК"</t>
  </si>
  <si>
    <t>7203502094</t>
  </si>
  <si>
    <t>ГАУЗ ТО "Ялуторовский санаторий-профилакторий "Светлый"</t>
  </si>
  <si>
    <t>31309691</t>
  </si>
  <si>
    <t>ООО "УК НА ПРАЖСКОЙ"</t>
  </si>
  <si>
    <t>7203455415</t>
  </si>
  <si>
    <t>30861530</t>
  </si>
  <si>
    <t>ООО "Тепло"</t>
  </si>
  <si>
    <t>7207018279</t>
  </si>
  <si>
    <t>31475492</t>
  </si>
  <si>
    <t>МУП "РЖКУ"-западное</t>
  </si>
  <si>
    <t>7224083172</t>
  </si>
  <si>
    <t>30794853</t>
  </si>
  <si>
    <t>АО "ЮТэйр-Инжиниринг"</t>
  </si>
  <si>
    <t>7204002009</t>
  </si>
  <si>
    <t>30914574</t>
  </si>
  <si>
    <t>Филиал ФГБУ "ЦЖКУ" МИНОБОРОНЫ РОССИИ (по ЦВО)</t>
  </si>
  <si>
    <t>7729314745</t>
  </si>
  <si>
    <t>667043001</t>
  </si>
  <si>
    <t>31222419</t>
  </si>
  <si>
    <t>ООО "М-ЭНЕРГО"</t>
  </si>
  <si>
    <t>7224078976</t>
  </si>
  <si>
    <t>26551662</t>
  </si>
  <si>
    <t>ПАО "Фортум"</t>
  </si>
  <si>
    <t>997150001</t>
  </si>
  <si>
    <t>30838885</t>
  </si>
  <si>
    <t>ООО "Техноцентр"</t>
  </si>
  <si>
    <t>7203330328</t>
  </si>
  <si>
    <t>31083071</t>
  </si>
  <si>
    <t>ООО "ТЕХЭНЕРГО"</t>
  </si>
  <si>
    <t>7203429422</t>
  </si>
  <si>
    <t>27753688</t>
  </si>
  <si>
    <t>ООО "Газпром трансгаз Сургут" Туртасское ЛПУ МГ</t>
  </si>
  <si>
    <t>722503004</t>
  </si>
  <si>
    <t>30919929</t>
  </si>
  <si>
    <t>АО "УСТЭК"</t>
  </si>
  <si>
    <t>7203420973</t>
  </si>
  <si>
    <t>30934103</t>
  </si>
  <si>
    <t>АСУСОН ТО "Винзилинский психоневрологический интернат"</t>
  </si>
  <si>
    <t>7224013707</t>
  </si>
  <si>
    <t>31297392</t>
  </si>
  <si>
    <t>ООО "ТРОЯН"</t>
  </si>
  <si>
    <t>7203433010</t>
  </si>
  <si>
    <t>АО "Сибнефтемаш"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</si>
  <si>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</si>
  <si>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</si>
  <si>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</si>
  <si>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30989030</t>
  </si>
  <si>
    <t>ООО "АДК"</t>
  </si>
  <si>
    <t>7203217555</t>
  </si>
  <si>
    <t>ООО "СИБУР Тобольск"</t>
  </si>
  <si>
    <t>АО "ПРОДО Тюменский бройлер"</t>
  </si>
  <si>
    <t>АУ СОН ТО и ДПО  «Региональный центр активного долголетия, геронтологии и реабилитации»</t>
  </si>
  <si>
    <t>31206252</t>
  </si>
  <si>
    <t>ИП Лоось Татьяна Ивановна</t>
  </si>
  <si>
    <t>722002784109</t>
  </si>
  <si>
    <t>МП "Строй-проект" Ялуторовского района</t>
  </si>
  <si>
    <t>31268451</t>
  </si>
  <si>
    <t>АСУСОН ТО "Таловский психоневрологический интернат"</t>
  </si>
  <si>
    <t>7217004074</t>
  </si>
  <si>
    <t>АО "Тюменский комбинат хлебопродуктов"</t>
  </si>
  <si>
    <t>АСУСОН ТО "Ялуторовский психоневрологический интернат"</t>
  </si>
  <si>
    <t>27753711</t>
  </si>
  <si>
    <t>ООО "Газпром трансгаз Сургут" Тобольское ЛПУ МГ</t>
  </si>
  <si>
    <t>720603002</t>
  </si>
  <si>
    <t>27753714</t>
  </si>
  <si>
    <t>ООО "Газпром трансгаз Сургут" Ярковское ЛПУ МГ</t>
  </si>
  <si>
    <t>722943001</t>
  </si>
  <si>
    <t>АО "Автотеплотехник"</t>
  </si>
  <si>
    <t>30958386</t>
  </si>
  <si>
    <t>ООО "ТИС"</t>
  </si>
  <si>
    <t>7203428884</t>
  </si>
  <si>
    <t>ПАО "Птицефабрика "Боровская"</t>
  </si>
  <si>
    <t>31172028</t>
  </si>
  <si>
    <t>АСУСОН ТО "Детский психоневрологический дом-интернат"</t>
  </si>
  <si>
    <t>7224012164</t>
  </si>
  <si>
    <t>АО "СУЭНКО"</t>
  </si>
  <si>
    <t>28856006</t>
  </si>
  <si>
    <t>Акционерное общество "Юграавиа"</t>
  </si>
  <si>
    <t>8601053210</t>
  </si>
  <si>
    <t>860101001</t>
  </si>
  <si>
    <t>30371897</t>
  </si>
  <si>
    <t>ООО "ТЮМЕНЬГАЗСЕРВИС"</t>
  </si>
  <si>
    <t>7202135194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</si>
</sst>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0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7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62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3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4" fillId="6" borderId="2" applyNumberFormat="0">
      <alignment horizontal="center" vertical="center"/>
    </xf>
    <xf numFmtId="49" fontId="46" fillId="7" borderId="3" applyNumberFormat="0">
      <alignment horizontal="center" vertical="center"/>
    </xf>
    <xf numFmtId="0" fontId="64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1" fillId="6" borderId="7">
      <alignment horizontal="right" vertical="center"/>
      <protection locked="0"/>
    </xf>
    <xf numFmtId="49" fontId="5" fillId="0" borderId="0" applyBorder="0">
      <alignment vertical="top"/>
    </xf>
    <xf numFmtId="0" fontId="21" fillId="0" borderId="0"/>
    <xf numFmtId="0" fontId="67" fillId="0" borderId="0"/>
    <xf numFmtId="0" fontId="67" fillId="0" borderId="0"/>
    <xf numFmtId="0" fontId="21" fillId="0" borderId="0"/>
    <xf numFmtId="0" fontId="21" fillId="0" borderId="0"/>
    <xf numFmtId="0" fontId="21" fillId="0" borderId="0"/>
    <xf numFmtId="0" fontId="65" fillId="0" borderId="0"/>
    <xf numFmtId="0" fontId="56" fillId="0" borderId="0"/>
    <xf numFmtId="0" fontId="67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5" fillId="10" borderId="0" applyNumberFormat="0" applyBorder="0" applyAlignment="0">
      <alignment horizontal="left" vertical="center"/>
    </xf>
    <xf numFmtId="0" fontId="45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6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5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1" fillId="0" borderId="0"/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1" fillId="0" borderId="0"/>
    <xf numFmtId="0" fontId="51" fillId="0" borderId="0"/>
    <xf numFmtId="0" fontId="21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5" fillId="0" borderId="0" applyNumberFormat="0" applyFill="0" applyBorder="0" applyAlignment="0" applyProtection="0"/>
    <xf numFmtId="0" fontId="76" fillId="0" borderId="56" applyNumberFormat="0" applyFill="0" applyAlignment="0" applyProtection="0"/>
    <xf numFmtId="0" fontId="77" fillId="0" borderId="57" applyNumberFormat="0" applyFill="0" applyAlignment="0" applyProtection="0"/>
    <xf numFmtId="0" fontId="78" fillId="0" borderId="58" applyNumberFormat="0" applyFill="0" applyAlignment="0" applyProtection="0"/>
    <xf numFmtId="0" fontId="78" fillId="0" borderId="0" applyNumberFormat="0" applyFill="0" applyBorder="0" applyAlignment="0" applyProtection="0"/>
    <xf numFmtId="0" fontId="79" fillId="24" borderId="0" applyNumberFormat="0" applyBorder="0" applyAlignment="0" applyProtection="0"/>
    <xf numFmtId="0" fontId="80" fillId="25" borderId="0" applyNumberFormat="0" applyBorder="0" applyAlignment="0" applyProtection="0"/>
    <xf numFmtId="0" fontId="81" fillId="26" borderId="0" applyNumberFormat="0" applyBorder="0" applyAlignment="0" applyProtection="0"/>
    <xf numFmtId="0" fontId="82" fillId="27" borderId="59" applyNumberFormat="0" applyAlignment="0" applyProtection="0"/>
    <xf numFmtId="0" fontId="83" fillId="27" borderId="60" applyNumberFormat="0" applyAlignment="0" applyProtection="0"/>
    <xf numFmtId="0" fontId="84" fillId="0" borderId="61" applyNumberFormat="0" applyFill="0" applyAlignment="0" applyProtection="0"/>
    <xf numFmtId="0" fontId="85" fillId="28" borderId="62" applyNumberFormat="0" applyAlignment="0" applyProtection="0"/>
    <xf numFmtId="0" fontId="86" fillId="0" borderId="0" applyNumberFormat="0" applyFill="0" applyBorder="0" applyAlignment="0" applyProtection="0"/>
    <xf numFmtId="0" fontId="5" fillId="29" borderId="63" applyNumberFormat="0" applyFont="0" applyAlignment="0" applyProtection="0"/>
    <xf numFmtId="0" fontId="87" fillId="0" borderId="0" applyNumberFormat="0" applyFill="0" applyBorder="0" applyAlignment="0" applyProtection="0"/>
    <xf numFmtId="0" fontId="88" fillId="0" borderId="64" applyNumberFormat="0" applyFill="0" applyAlignment="0" applyProtection="0"/>
    <xf numFmtId="0" fontId="89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89" fillId="33" borderId="0" applyNumberFormat="0" applyBorder="0" applyAlignment="0" applyProtection="0"/>
    <xf numFmtId="0" fontId="89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89" fillId="37" borderId="0" applyNumberFormat="0" applyBorder="0" applyAlignment="0" applyProtection="0"/>
    <xf numFmtId="0" fontId="89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89" fillId="41" borderId="0" applyNumberFormat="0" applyBorder="0" applyAlignment="0" applyProtection="0"/>
    <xf numFmtId="0" fontId="89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4" borderId="0" applyNumberFormat="0" applyBorder="0" applyAlignment="0" applyProtection="0"/>
    <xf numFmtId="0" fontId="89" fillId="45" borderId="0" applyNumberFormat="0" applyBorder="0" applyAlignment="0" applyProtection="0"/>
    <xf numFmtId="0" fontId="89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89" fillId="49" borderId="0" applyNumberFormat="0" applyBorder="0" applyAlignment="0" applyProtection="0"/>
    <xf numFmtId="0" fontId="89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2" borderId="0" applyNumberFormat="0" applyBorder="0" applyAlignment="0" applyProtection="0"/>
    <xf numFmtId="0" fontId="89" fillId="53" borderId="0" applyNumberFormat="0" applyBorder="0" applyAlignment="0" applyProtection="0"/>
  </cellStyleXfs>
  <cellXfs count="457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4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2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5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6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2" fillId="0" borderId="0" xfId="88" applyFont="1" applyAlignment="1" applyProtection="1">
      <alignment horizontal="center" vertical="center" wrapText="1"/>
    </xf>
    <xf numFmtId="0" fontId="27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5" fillId="6" borderId="0" xfId="88" applyNumberFormat="1" applyFont="1" applyFill="1" applyBorder="1" applyAlignment="1" applyProtection="1">
      <alignment horizontal="center" vertical="center" wrapText="1"/>
    </xf>
    <xf numFmtId="0" fontId="28" fillId="0" borderId="0" xfId="88" applyFont="1" applyAlignment="1" applyProtection="1">
      <alignment vertical="center" wrapText="1"/>
    </xf>
    <xf numFmtId="0" fontId="5" fillId="17" borderId="11" xfId="83" applyFont="1" applyFill="1" applyBorder="1" applyAlignment="1">
      <alignment horizontal="center" vertical="center"/>
    </xf>
    <xf numFmtId="49" fontId="5" fillId="14" borderId="12" xfId="88" applyNumberFormat="1" applyFont="1" applyFill="1" applyBorder="1" applyAlignment="1" applyProtection="1">
      <alignment horizontal="center" vertical="center" wrapText="1"/>
    </xf>
    <xf numFmtId="49" fontId="0" fillId="18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1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2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2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8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88" applyFont="1" applyAlignment="1" applyProtection="1">
      <alignment vertical="center" wrapText="1"/>
    </xf>
    <xf numFmtId="0" fontId="0" fillId="0" borderId="12" xfId="86" applyFont="1" applyFill="1" applyBorder="1" applyAlignment="1" applyProtection="1">
      <alignment vertical="center" wrapText="1"/>
    </xf>
    <xf numFmtId="0" fontId="0" fillId="14" borderId="12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39" fillId="0" borderId="0" xfId="90" applyFont="1" applyFill="1" applyAlignment="1" applyProtection="1">
      <alignment vertical="center" wrapText="1"/>
    </xf>
    <xf numFmtId="49" fontId="39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0" fillId="0" borderId="0" xfId="0" applyFont="1" applyBorder="1" applyAlignment="1" applyProtection="1">
      <alignment horizontal="center" vertical="center"/>
    </xf>
    <xf numFmtId="0" fontId="40" fillId="6" borderId="0" xfId="90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90" applyFont="1" applyFill="1" applyAlignment="1" applyProtection="1">
      <alignment horizontal="center" vertical="center" wrapText="1"/>
    </xf>
    <xf numFmtId="0" fontId="40" fillId="6" borderId="0" xfId="83" applyFont="1" applyFill="1" applyBorder="1" applyAlignment="1" applyProtection="1">
      <alignment horizontal="center"/>
    </xf>
    <xf numFmtId="0" fontId="40" fillId="0" borderId="0" xfId="83" applyFont="1" applyAlignment="1" applyProtection="1">
      <alignment horizontal="center" vertical="center"/>
    </xf>
    <xf numFmtId="0" fontId="40" fillId="6" borderId="0" xfId="83" applyFont="1" applyFill="1" applyBorder="1" applyAlignment="1" applyProtection="1">
      <alignment horizontal="center" vertical="center"/>
    </xf>
    <xf numFmtId="49" fontId="37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8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2" xfId="90" applyFont="1" applyFill="1" applyBorder="1" applyAlignment="1" applyProtection="1">
      <alignment horizontal="center" vertical="center" wrapText="1"/>
    </xf>
    <xf numFmtId="49" fontId="5" fillId="0" borderId="12" xfId="90" applyNumberFormat="1" applyFont="1" applyFill="1" applyBorder="1" applyAlignment="1" applyProtection="1">
      <alignment horizontal="left" vertical="center" wrapText="1"/>
    </xf>
    <xf numFmtId="0" fontId="35" fillId="6" borderId="0" xfId="0" applyNumberFormat="1" applyFont="1" applyFill="1" applyBorder="1" applyAlignment="1" applyProtection="1">
      <alignment horizontal="center" vertical="center" wrapText="1"/>
    </xf>
    <xf numFmtId="49" fontId="5" fillId="6" borderId="12" xfId="80" applyNumberFormat="1" applyFont="1" applyFill="1" applyBorder="1" applyAlignment="1" applyProtection="1">
      <alignment horizontal="center" vertical="center" wrapText="1"/>
    </xf>
    <xf numFmtId="16" fontId="5" fillId="6" borderId="12" xfId="80" applyNumberFormat="1" applyFont="1" applyFill="1" applyBorder="1" applyAlignment="1" applyProtection="1">
      <alignment horizontal="center" vertical="center" wrapText="1"/>
    </xf>
    <xf numFmtId="49" fontId="5" fillId="19" borderId="12" xfId="89" applyNumberFormat="1" applyFont="1" applyFill="1" applyBorder="1" applyAlignment="1" applyProtection="1">
      <alignment horizontal="center" vertical="center" wrapText="1"/>
      <protection locked="0"/>
    </xf>
    <xf numFmtId="49" fontId="5" fillId="19" borderId="12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2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2" xfId="80" applyNumberFormat="1" applyFont="1" applyFill="1" applyBorder="1" applyAlignment="1" applyProtection="1">
      <alignment horizontal="left" vertical="center" wrapText="1" indent="1"/>
    </xf>
    <xf numFmtId="49" fontId="0" fillId="14" borderId="12" xfId="88" applyNumberFormat="1" applyFont="1" applyFill="1" applyBorder="1" applyAlignment="1" applyProtection="1">
      <alignment horizontal="center" vertical="center" wrapText="1"/>
    </xf>
    <xf numFmtId="0" fontId="68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3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3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1" fillId="14" borderId="4" xfId="66" applyNumberFormat="1" applyFont="1" applyFill="1" applyBorder="1" applyAlignment="1" applyProtection="1">
      <alignment horizontal="center" vertical="center" wrapText="1"/>
    </xf>
    <xf numFmtId="49" fontId="41" fillId="11" borderId="4" xfId="66" applyNumberFormat="1" applyFont="1" applyFill="1" applyBorder="1" applyAlignment="1" applyProtection="1">
      <alignment horizontal="center" vertical="center" wrapText="1"/>
    </xf>
    <xf numFmtId="49" fontId="23" fillId="6" borderId="21" xfId="73" applyFont="1" applyFill="1" applyBorder="1" applyAlignment="1" applyProtection="1">
      <alignment horizontal="center" vertical="center" wrapText="1"/>
    </xf>
    <xf numFmtId="49" fontId="41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8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1" fillId="22" borderId="24" xfId="0" applyFont="1" applyFill="1" applyBorder="1" applyAlignment="1" applyProtection="1">
      <alignment horizontal="left" vertical="center"/>
    </xf>
    <xf numFmtId="49" fontId="29" fillId="22" borderId="24" xfId="0" applyFont="1" applyFill="1" applyBorder="1" applyAlignment="1" applyProtection="1">
      <alignment horizontal="center" vertical="top"/>
    </xf>
    <xf numFmtId="49" fontId="0" fillId="3" borderId="12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4" xfId="0" applyFont="1" applyFill="1" applyBorder="1" applyAlignment="1" applyProtection="1">
      <alignment horizontal="center" vertical="center"/>
    </xf>
    <xf numFmtId="49" fontId="31" fillId="22" borderId="45" xfId="0" applyFont="1" applyFill="1" applyBorder="1" applyAlignment="1" applyProtection="1">
      <alignment horizontal="left" vertical="center" indent="1"/>
    </xf>
    <xf numFmtId="49" fontId="31" fillId="22" borderId="46" xfId="0" applyFont="1" applyFill="1" applyBorder="1" applyAlignment="1" applyProtection="1">
      <alignment horizontal="left" vertical="center" indent="1"/>
    </xf>
    <xf numFmtId="49" fontId="7" fillId="22" borderId="47" xfId="0" applyFont="1" applyFill="1" applyBorder="1" applyAlignment="1" applyProtection="1">
      <alignment horizontal="center" vertical="center"/>
    </xf>
    <xf numFmtId="49" fontId="31" fillId="22" borderId="48" xfId="0" applyFont="1" applyFill="1" applyBorder="1" applyAlignment="1" applyProtection="1">
      <alignment horizontal="left" vertical="center"/>
    </xf>
    <xf numFmtId="0" fontId="5" fillId="6" borderId="49" xfId="90" applyFont="1" applyFill="1" applyBorder="1" applyAlignment="1" applyProtection="1">
      <alignment horizontal="center" vertical="center" wrapText="1"/>
    </xf>
    <xf numFmtId="0" fontId="5" fillId="0" borderId="49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0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1" fillId="22" borderId="24" xfId="0" applyFont="1" applyFill="1" applyBorder="1" applyAlignment="1" applyProtection="1">
      <alignment horizontal="left" vertical="center" indent="1"/>
    </xf>
    <xf numFmtId="49" fontId="31" fillId="22" borderId="25" xfId="0" applyFont="1" applyFill="1" applyBorder="1" applyAlignment="1" applyProtection="1">
      <alignment horizontal="left" vertical="center" indent="1"/>
    </xf>
    <xf numFmtId="49" fontId="0" fillId="0" borderId="12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8" fillId="0" borderId="27" xfId="90" applyFont="1" applyFill="1" applyBorder="1" applyAlignment="1" applyProtection="1">
      <alignment vertical="center" wrapText="1"/>
    </xf>
    <xf numFmtId="49" fontId="5" fillId="19" borderId="12" xfId="90" applyNumberFormat="1" applyFont="1" applyFill="1" applyBorder="1" applyAlignment="1" applyProtection="1">
      <alignment horizontal="left" vertical="center" wrapText="1"/>
      <protection locked="0"/>
    </xf>
    <xf numFmtId="49" fontId="31" fillId="22" borderId="45" xfId="0" applyFont="1" applyFill="1" applyBorder="1" applyAlignment="1" applyProtection="1">
      <alignment horizontal="left" vertical="center"/>
    </xf>
    <xf numFmtId="0" fontId="40" fillId="0" borderId="26" xfId="90" applyFont="1" applyFill="1" applyBorder="1" applyAlignment="1" applyProtection="1">
      <alignment horizontal="center" vertical="center" wrapText="1"/>
    </xf>
    <xf numFmtId="49" fontId="32" fillId="6" borderId="28" xfId="49" applyNumberFormat="1" applyFont="1" applyFill="1" applyBorder="1" applyAlignment="1" applyProtection="1">
      <alignment horizontal="center" vertical="center" wrapText="1"/>
    </xf>
    <xf numFmtId="0" fontId="38" fillId="0" borderId="12" xfId="90" applyFont="1" applyFill="1" applyBorder="1" applyAlignment="1" applyProtection="1">
      <alignment vertical="center" wrapText="1"/>
    </xf>
    <xf numFmtId="49" fontId="0" fillId="19" borderId="12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1" fillId="19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9" borderId="12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8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1" fillId="0" borderId="24" xfId="0" applyFont="1" applyFill="1" applyBorder="1" applyAlignment="1" applyProtection="1">
      <alignment horizontal="left" vertical="center" indent="1"/>
    </xf>
    <xf numFmtId="49" fontId="31" fillId="0" borderId="25" xfId="0" applyFont="1" applyFill="1" applyBorder="1" applyAlignment="1" applyProtection="1">
      <alignment horizontal="left" vertical="center" indent="1"/>
    </xf>
    <xf numFmtId="4" fontId="5" fillId="0" borderId="50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50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2" xfId="89" applyFont="1" applyBorder="1" applyAlignment="1" applyProtection="1">
      <alignment horizontal="left" vertical="center"/>
    </xf>
    <xf numFmtId="49" fontId="5" fillId="0" borderId="12" xfId="0" applyNumberFormat="1" applyFont="1" applyBorder="1" applyProtection="1">
      <alignment vertical="top"/>
    </xf>
    <xf numFmtId="0" fontId="7" fillId="18" borderId="29" xfId="89" applyFont="1" applyFill="1" applyBorder="1" applyAlignment="1" applyProtection="1">
      <alignment horizontal="center" vertical="center" wrapText="1"/>
    </xf>
    <xf numFmtId="0" fontId="7" fillId="18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1" fillId="6" borderId="0" xfId="87" applyFont="1" applyFill="1" applyBorder="1" applyProtection="1"/>
    <xf numFmtId="0" fontId="41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9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3" fillId="6" borderId="0" xfId="87" applyFont="1" applyFill="1" applyBorder="1" applyAlignment="1" applyProtection="1">
      <alignment vertical="center" wrapText="1"/>
    </xf>
    <xf numFmtId="0" fontId="69" fillId="6" borderId="0" xfId="87" applyFont="1" applyFill="1" applyBorder="1" applyAlignment="1" applyProtection="1">
      <alignment horizontal="center"/>
    </xf>
    <xf numFmtId="0" fontId="69" fillId="6" borderId="0" xfId="87" applyFont="1" applyFill="1" applyBorder="1" applyProtection="1"/>
    <xf numFmtId="0" fontId="53" fillId="6" borderId="0" xfId="87" applyFont="1" applyFill="1" applyBorder="1" applyProtection="1"/>
    <xf numFmtId="0" fontId="70" fillId="6" borderId="0" xfId="87" applyFont="1" applyFill="1" applyBorder="1" applyAlignment="1" applyProtection="1">
      <alignment horizontal="right" vertical="center"/>
    </xf>
    <xf numFmtId="0" fontId="70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9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85" applyFont="1" applyFill="1" applyBorder="1" applyAlignment="1" applyProtection="1">
      <alignment vertical="center" wrapText="1"/>
    </xf>
    <xf numFmtId="0" fontId="49" fillId="0" borderId="0" xfId="85" applyFont="1" applyFill="1" applyAlignment="1" applyProtection="1">
      <alignment horizontal="left" vertical="center" wrapText="1"/>
    </xf>
    <xf numFmtId="0" fontId="57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49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9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9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2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2" xfId="87" applyFont="1" applyFill="1" applyBorder="1" applyAlignment="1" applyProtection="1">
      <alignment horizontal="left" vertical="center" wrapText="1" indent="3"/>
    </xf>
    <xf numFmtId="0" fontId="0" fillId="6" borderId="12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2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8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9" borderId="12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2" xfId="87" applyFont="1" applyFill="1" applyBorder="1" applyAlignment="1" applyProtection="1">
      <alignment horizontal="left" vertical="center" wrapText="1" indent="1"/>
    </xf>
    <xf numFmtId="49" fontId="0" fillId="6" borderId="12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2" fillId="6" borderId="0" xfId="91" applyNumberFormat="1" applyFont="1" applyFill="1" applyBorder="1" applyAlignment="1" applyProtection="1">
      <alignment horizontal="center" vertical="center"/>
    </xf>
    <xf numFmtId="0" fontId="5" fillId="6" borderId="12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0" fillId="6" borderId="0" xfId="83" applyFont="1" applyFill="1" applyBorder="1" applyAlignment="1" applyProtection="1">
      <alignment horizontal="center" vertical="center" wrapText="1"/>
    </xf>
    <xf numFmtId="49" fontId="7" fillId="22" borderId="51" xfId="0" applyFont="1" applyFill="1" applyBorder="1" applyAlignment="1" applyProtection="1">
      <alignment horizontal="center" vertical="center"/>
    </xf>
    <xf numFmtId="49" fontId="31" fillId="22" borderId="52" xfId="0" applyFont="1" applyFill="1" applyBorder="1" applyAlignment="1" applyProtection="1">
      <alignment horizontal="left" vertical="center"/>
    </xf>
    <xf numFmtId="0" fontId="5" fillId="6" borderId="12" xfId="83" applyFont="1" applyFill="1" applyBorder="1" applyAlignment="1" applyProtection="1">
      <alignment horizontal="center" vertical="center"/>
    </xf>
    <xf numFmtId="49" fontId="5" fillId="19" borderId="12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9" xfId="49" applyFont="1" applyFill="1" applyBorder="1" applyAlignment="1" applyProtection="1">
      <alignment horizontal="center" vertical="center" wrapText="1"/>
    </xf>
    <xf numFmtId="0" fontId="0" fillId="14" borderId="12" xfId="87" applyNumberFormat="1" applyFont="1" applyFill="1" applyBorder="1" applyAlignment="1" applyProtection="1">
      <alignment horizontal="center" vertical="center" wrapText="1"/>
    </xf>
    <xf numFmtId="4" fontId="0" fillId="19" borderId="12" xfId="87" applyNumberFormat="1" applyFont="1" applyFill="1" applyBorder="1" applyAlignment="1" applyProtection="1">
      <alignment horizontal="left" vertical="center" wrapText="1" indent="2"/>
      <protection locked="0"/>
    </xf>
    <xf numFmtId="3" fontId="0" fillId="19" borderId="12" xfId="87" applyNumberFormat="1" applyFont="1" applyFill="1" applyBorder="1" applyAlignment="1" applyProtection="1">
      <alignment horizontal="left" vertical="center" wrapText="1" indent="2"/>
      <protection locked="0"/>
    </xf>
    <xf numFmtId="4" fontId="0" fillId="19" borderId="12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9" borderId="12" xfId="90" applyNumberFormat="1" applyFont="1" applyFill="1" applyBorder="1" applyAlignment="1" applyProtection="1">
      <alignment horizontal="right" vertical="center" wrapText="1"/>
      <protection locked="0"/>
    </xf>
    <xf numFmtId="4" fontId="0" fillId="19" borderId="12" xfId="87" applyNumberFormat="1" applyFont="1" applyFill="1" applyBorder="1" applyAlignment="1" applyProtection="1">
      <alignment horizontal="right" vertical="center" wrapText="1"/>
      <protection locked="0"/>
    </xf>
    <xf numFmtId="3" fontId="0" fillId="19" borderId="12" xfId="87" applyNumberFormat="1" applyFont="1" applyFill="1" applyBorder="1" applyAlignment="1" applyProtection="1">
      <alignment horizontal="right" vertical="center" wrapText="1"/>
      <protection locked="0"/>
    </xf>
    <xf numFmtId="0" fontId="0" fillId="19" borderId="12" xfId="87" applyNumberFormat="1" applyFont="1" applyFill="1" applyBorder="1" applyAlignment="1" applyProtection="1">
      <alignment horizontal="right" vertical="center" wrapText="1"/>
      <protection locked="0"/>
    </xf>
    <xf numFmtId="14" fontId="0" fillId="19" borderId="12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90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49" fontId="0" fillId="19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0" fillId="0" borderId="27" xfId="90" applyFont="1" applyFill="1" applyBorder="1" applyAlignment="1" applyProtection="1">
      <alignment vertical="center" wrapText="1"/>
    </xf>
    <xf numFmtId="49" fontId="5" fillId="11" borderId="12" xfId="87" applyNumberFormat="1" applyFont="1" applyFill="1" applyBorder="1" applyAlignment="1" applyProtection="1">
      <alignment horizontal="left" vertical="center" wrapText="1"/>
      <protection locked="0"/>
    </xf>
    <xf numFmtId="49" fontId="43" fillId="0" borderId="0" xfId="0" applyFont="1" applyAlignment="1">
      <alignment horizontal="justify" vertical="center"/>
    </xf>
    <xf numFmtId="49" fontId="11" fillId="19" borderId="12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2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5" fillId="0" borderId="0" xfId="88" applyFont="1" applyFill="1" applyAlignment="1" applyProtection="1">
      <alignment vertical="center" wrapText="1"/>
    </xf>
    <xf numFmtId="0" fontId="35" fillId="0" borderId="0" xfId="88" applyFont="1" applyFill="1" applyAlignment="1" applyProtection="1">
      <alignment horizontal="left" vertical="center" wrapText="1"/>
    </xf>
    <xf numFmtId="0" fontId="58" fillId="0" borderId="0" xfId="88" applyFont="1" applyAlignment="1" applyProtection="1">
      <alignment vertical="center" wrapText="1"/>
    </xf>
    <xf numFmtId="0" fontId="59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2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1" fillId="22" borderId="24" xfId="0" applyFont="1" applyFill="1" applyBorder="1" applyAlignment="1" applyProtection="1">
      <alignment vertical="center"/>
    </xf>
    <xf numFmtId="49" fontId="31" fillId="22" borderId="25" xfId="0" applyFont="1" applyFill="1" applyBorder="1" applyAlignment="1" applyProtection="1">
      <alignment vertical="center"/>
    </xf>
    <xf numFmtId="49" fontId="7" fillId="18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1" fillId="23" borderId="45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2" fillId="20" borderId="24" xfId="46" applyFont="1" applyFill="1" applyBorder="1" applyAlignment="1" applyProtection="1">
      <alignment horizontal="left" vertical="center"/>
    </xf>
    <xf numFmtId="0" fontId="52" fillId="20" borderId="25" xfId="46" applyFont="1" applyFill="1" applyBorder="1" applyAlignment="1" applyProtection="1">
      <alignment horizontal="left" vertical="center"/>
    </xf>
    <xf numFmtId="49" fontId="0" fillId="0" borderId="12" xfId="0" applyFont="1" applyBorder="1" applyAlignment="1">
      <alignment horizontal="center" vertical="center" wrapText="1"/>
    </xf>
    <xf numFmtId="49" fontId="0" fillId="0" borderId="12" xfId="0" applyFont="1" applyBorder="1" applyAlignment="1">
      <alignment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49" fontId="0" fillId="19" borderId="12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0" fontId="0" fillId="0" borderId="23" xfId="0" applyNumberFormat="1" applyFont="1" applyBorder="1" applyAlignment="1">
      <alignment horizontal="center" vertical="center" wrapText="1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2" xfId="0" applyFont="1" applyBorder="1" applyAlignment="1">
      <alignment horizontal="left" vertical="center" wrapText="1" indent="1"/>
    </xf>
    <xf numFmtId="0" fontId="0" fillId="6" borderId="12" xfId="91" applyNumberFormat="1" applyFont="1" applyFill="1" applyBorder="1" applyAlignment="1" applyProtection="1">
      <alignment horizontal="center" vertical="center"/>
    </xf>
    <xf numFmtId="49" fontId="0" fillId="19" borderId="12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5" fillId="14" borderId="12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6" borderId="32" xfId="89" applyNumberFormat="1" applyFont="1" applyFill="1" applyBorder="1" applyAlignment="1" applyProtection="1">
      <alignment horizontal="left" vertical="center" wrapText="1"/>
    </xf>
    <xf numFmtId="49" fontId="0" fillId="19" borderId="32" xfId="89" applyNumberFormat="1" applyFont="1" applyFill="1" applyBorder="1" applyAlignment="1" applyProtection="1">
      <alignment horizontal="center" vertical="center" wrapText="1"/>
      <protection locked="0"/>
    </xf>
    <xf numFmtId="49" fontId="0" fillId="11" borderId="12" xfId="87" applyNumberFormat="1" applyFont="1" applyFill="1" applyBorder="1" applyAlignment="1" applyProtection="1">
      <alignment horizontal="left" vertical="center" wrapText="1"/>
      <protection locked="0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9" borderId="12" xfId="83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0" fontId="42" fillId="6" borderId="0" xfId="73" applyNumberFormat="1" applyFont="1" applyFill="1" applyBorder="1" applyAlignment="1">
      <alignment horizontal="left" vertical="center" wrapText="1"/>
    </xf>
    <xf numFmtId="0" fontId="41" fillId="6" borderId="0" xfId="73" applyNumberFormat="1" applyFont="1" applyFill="1" applyBorder="1" applyAlignment="1">
      <alignment horizontal="justify" vertical="top" wrapText="1"/>
    </xf>
    <xf numFmtId="0" fontId="71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29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1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29" fillId="0" borderId="0" xfId="41" applyNumberFormat="1" applyFont="1" applyFill="1" applyBorder="1" applyAlignment="1" applyProtection="1">
      <alignment horizontal="left" vertical="top" wrapText="1"/>
    </xf>
    <xf numFmtId="0" fontId="14" fillId="0" borderId="0" xfId="82" applyFont="1" applyBorder="1" applyAlignment="1">
      <alignment wrapText="1"/>
    </xf>
    <xf numFmtId="0" fontId="71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29" fillId="0" borderId="0" xfId="41" applyNumberFormat="1" applyFont="1" applyFill="1" applyBorder="1" applyAlignment="1" applyProtection="1">
      <alignment horizontal="left" vertical="center" wrapText="1"/>
    </xf>
    <xf numFmtId="49" fontId="14" fillId="6" borderId="0" xfId="7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41" fillId="6" borderId="0" xfId="73" applyNumberFormat="1" applyFont="1" applyFill="1" applyBorder="1" applyAlignment="1">
      <alignment horizontal="right" vertical="center" wrapText="1" indent="1"/>
    </xf>
    <xf numFmtId="0" fontId="8" fillId="0" borderId="0" xfId="88" applyFont="1" applyAlignment="1" applyProtection="1">
      <alignment horizontal="justify" vertical="top" wrapText="1"/>
    </xf>
    <xf numFmtId="0" fontId="59" fillId="0" borderId="0" xfId="88" applyFont="1" applyAlignment="1" applyProtection="1">
      <alignment horizontal="justify" vertical="top" wrapText="1"/>
    </xf>
    <xf numFmtId="0" fontId="18" fillId="0" borderId="53" xfId="93" applyFont="1" applyBorder="1" applyAlignment="1">
      <alignment horizontal="center" vertical="center" wrapText="1"/>
    </xf>
    <xf numFmtId="49" fontId="5" fillId="14" borderId="12" xfId="90" applyNumberFormat="1" applyFont="1" applyFill="1" applyBorder="1" applyAlignment="1" applyProtection="1">
      <alignment horizontal="center" vertical="center" wrapText="1"/>
    </xf>
    <xf numFmtId="14" fontId="50" fillId="3" borderId="12" xfId="89" applyNumberFormat="1" applyFont="1" applyFill="1" applyBorder="1" applyAlignment="1" applyProtection="1">
      <alignment horizontal="center" vertical="center" wrapText="1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1" fillId="0" borderId="34" xfId="0" applyFont="1" applyFill="1" applyBorder="1" applyAlignment="1" applyProtection="1">
      <alignment horizontal="left" vertical="center"/>
    </xf>
    <xf numFmtId="49" fontId="31" fillId="0" borderId="35" xfId="0" applyFont="1" applyFill="1" applyBorder="1" applyAlignment="1" applyProtection="1">
      <alignment horizontal="left" vertical="center"/>
    </xf>
    <xf numFmtId="49" fontId="72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54" xfId="48" applyFont="1" applyFill="1" applyBorder="1" applyAlignment="1" applyProtection="1">
      <alignment horizontal="center" vertical="center" wrapText="1"/>
    </xf>
    <xf numFmtId="0" fontId="5" fillId="0" borderId="55" xfId="48" applyFont="1" applyFill="1" applyBorder="1" applyAlignment="1" applyProtection="1">
      <alignment horizontal="center" vertical="center" wrapText="1"/>
    </xf>
    <xf numFmtId="0" fontId="5" fillId="6" borderId="12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2" xfId="89" applyNumberFormat="1" applyFont="1" applyFill="1" applyBorder="1" applyAlignment="1" applyProtection="1">
      <alignment horizontal="center" vertical="center" wrapText="1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2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4" fillId="6" borderId="0" xfId="87" applyFont="1" applyFill="1" applyBorder="1" applyAlignment="1" applyProtection="1">
      <alignment horizontal="left" vertical="center" wrapText="1" indent="15"/>
    </xf>
    <xf numFmtId="49" fontId="5" fillId="6" borderId="12" xfId="91" applyNumberFormat="1" applyFont="1" applyFill="1" applyBorder="1" applyAlignment="1" applyProtection="1">
      <alignment horizontal="center" vertical="center" wrapText="1"/>
    </xf>
    <xf numFmtId="0" fontId="5" fillId="6" borderId="12" xfId="87" applyFont="1" applyFill="1" applyBorder="1" applyAlignment="1" applyProtection="1">
      <alignment horizontal="center" vertical="center" wrapText="1"/>
    </xf>
    <xf numFmtId="0" fontId="73" fillId="6" borderId="0" xfId="87" applyFont="1" applyFill="1" applyBorder="1" applyAlignment="1" applyProtection="1">
      <alignment horizontal="justify" vertical="center"/>
    </xf>
    <xf numFmtId="0" fontId="73" fillId="6" borderId="0" xfId="87" applyFont="1" applyFill="1" applyBorder="1" applyAlignment="1" applyProtection="1">
      <alignment horizontal="justify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0" borderId="12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0" fontId="0" fillId="0" borderId="12" xfId="90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0" fillId="0" borderId="42" xfId="49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49" fontId="32" fillId="6" borderId="24" xfId="49" applyNumberFormat="1" applyFont="1" applyFill="1" applyBorder="1" applyAlignment="1" applyProtection="1">
      <alignment horizontal="center" vertical="center" wrapText="1"/>
    </xf>
    <xf numFmtId="49" fontId="5" fillId="0" borderId="12" xfId="90" applyNumberFormat="1" applyFont="1" applyFill="1" applyBorder="1" applyAlignment="1" applyProtection="1">
      <alignment horizontal="center" vertical="center" wrapText="1"/>
    </xf>
    <xf numFmtId="0" fontId="0" fillId="0" borderId="40" xfId="90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2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2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39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2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5" fillId="6" borderId="12" xfId="0" applyNumberFormat="1" applyFont="1" applyFill="1" applyBorder="1" applyAlignment="1" applyProtection="1">
      <alignment horizontal="center" vertical="center" wrapText="1"/>
    </xf>
    <xf numFmtId="49" fontId="0" fillId="0" borderId="12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3" xfId="93" applyFont="1" applyBorder="1" applyAlignment="1">
      <alignment horizontal="center" vertical="center"/>
    </xf>
    <xf numFmtId="49" fontId="31" fillId="22" borderId="34" xfId="0" applyFont="1" applyFill="1" applyBorder="1" applyAlignment="1" applyProtection="1">
      <alignment horizontal="left" vertical="center"/>
    </xf>
    <xf numFmtId="49" fontId="31" fillId="22" borderId="35" xfId="0" applyFont="1" applyFill="1" applyBorder="1" applyAlignment="1" applyProtection="1">
      <alignment horizontal="left" vertical="center"/>
    </xf>
    <xf numFmtId="0" fontId="40" fillId="0" borderId="32" xfId="90" applyFont="1" applyFill="1" applyBorder="1" applyAlignment="1" applyProtection="1">
      <alignment horizontal="center" vertical="center" wrapText="1"/>
    </xf>
    <xf numFmtId="0" fontId="40" fillId="0" borderId="26" xfId="90" applyFont="1" applyFill="1" applyBorder="1" applyAlignment="1" applyProtection="1">
      <alignment horizontal="center" vertical="center" wrapText="1"/>
    </xf>
    <xf numFmtId="0" fontId="5" fillId="19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9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9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9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9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9" borderId="27" xfId="89" applyNumberFormat="1" applyFont="1" applyFill="1" applyBorder="1" applyAlignment="1" applyProtection="1">
      <alignment horizontal="left" vertical="center" wrapText="1"/>
      <protection locked="0"/>
    </xf>
    <xf numFmtId="0" fontId="5" fillId="3" borderId="12" xfId="89" applyNumberFormat="1" applyFont="1" applyFill="1" applyBorder="1" applyAlignment="1" applyProtection="1">
      <alignment horizontal="left" vertical="center" wrapText="1" indent="1"/>
    </xf>
    <xf numFmtId="0" fontId="5" fillId="19" borderId="12" xfId="89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>
      <alignment horizontal="left" vertical="center"/>
    </xf>
    <xf numFmtId="0" fontId="5" fillId="19" borderId="12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8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46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467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467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467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467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467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468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468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468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468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468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46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30468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30468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30468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30468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30469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30469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30469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469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469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22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38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622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38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622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622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20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6226" name="shCalendar" hidden="1"/>
        <xdr:cNvGrpSpPr>
          <a:grpSpLocks/>
        </xdr:cNvGrpSpPr>
      </xdr:nvGrpSpPr>
      <xdr:grpSpPr bwMode="auto">
        <a:xfrm>
          <a:off x="5981700" y="34671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622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87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40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4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4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28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528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2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2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528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52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52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6558&amp;intelsearch=%CE+%F1%F2%E0%ED%E4%E0%F0%F2%E0%F5+%F0%E0%F1%EA%F0%FB%F2%E8%FF+%E8%ED%F4%EE%F0%EC%E0%F6%E8%E8+%F2%E5%EF%EB%EE%F1%ED%E0%E1%E6%E0%FE%F9%E8%EC%E8+%EE%F0%E3%E0%ED%E8%E7%E0%F6%E8%FF%EC%E8%2C+%F2%25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image" Target="../media/image1.emf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oleObject" Target="../embeddings/_________Microsoft_Word_97-2003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1:G36"/>
  <sheetViews>
    <sheetView showGridLines="0" topLeftCell="C7" workbookViewId="0"/>
  </sheetViews>
  <sheetFormatPr defaultRowHeight="11.25" x14ac:dyDescent="0.15"/>
  <cols>
    <col min="1" max="2" width="9.140625" style="73" hidden="1" customWidth="1"/>
    <col min="3" max="3" width="2.85546875" style="73" customWidth="1"/>
    <col min="4" max="4" width="8.140625" style="73" customWidth="1"/>
    <col min="5" max="5" width="45.7109375" style="73" customWidth="1"/>
    <col min="6" max="6" width="43.28515625" style="73" customWidth="1"/>
    <col min="7" max="7" width="29.7109375" style="73" customWidth="1"/>
    <col min="8" max="16384" width="9.140625" style="73"/>
  </cols>
  <sheetData>
    <row r="1" spans="4:7" hidden="1" x14ac:dyDescent="0.15"/>
    <row r="2" spans="4:7" hidden="1" x14ac:dyDescent="0.15">
      <c r="G2" s="308" t="s">
        <v>1455</v>
      </c>
    </row>
    <row r="3" spans="4:7" hidden="1" x14ac:dyDescent="0.15">
      <c r="G3" s="308" t="s">
        <v>1456</v>
      </c>
    </row>
    <row r="4" spans="4:7" hidden="1" x14ac:dyDescent="0.15">
      <c r="G4" s="308" t="s">
        <v>1457</v>
      </c>
    </row>
    <row r="5" spans="4:7" hidden="1" x14ac:dyDescent="0.15">
      <c r="G5" s="308" t="s">
        <v>1458</v>
      </c>
    </row>
    <row r="6" spans="4:7" hidden="1" x14ac:dyDescent="0.15">
      <c r="G6" s="308" t="s">
        <v>1459</v>
      </c>
    </row>
    <row r="7" spans="4:7" x14ac:dyDescent="0.15">
      <c r="G7" s="308"/>
    </row>
    <row r="8" spans="4:7" x14ac:dyDescent="0.15">
      <c r="D8" s="418" t="s">
        <v>578</v>
      </c>
      <c r="E8" s="418"/>
      <c r="F8" s="418"/>
      <c r="G8" s="418"/>
    </row>
    <row r="9" spans="4:7" x14ac:dyDescent="0.15">
      <c r="D9" s="418" t="str">
        <f>org</f>
        <v>ООО "Тюмень Водоканал"</v>
      </c>
      <c r="E9" s="418"/>
      <c r="F9" s="418"/>
      <c r="G9" s="418"/>
    </row>
    <row r="10" spans="4:7" x14ac:dyDescent="0.15">
      <c r="D10" s="417" t="str">
        <f>IF('Общая информация (показатели)'!J12="","",'Общая информация (показатели)'!J12)</f>
        <v/>
      </c>
      <c r="E10" s="417"/>
      <c r="F10" s="417"/>
    </row>
    <row r="11" spans="4:7" x14ac:dyDescent="0.15">
      <c r="D11" s="300" t="s">
        <v>44</v>
      </c>
      <c r="E11" s="300" t="s">
        <v>467</v>
      </c>
      <c r="F11" s="300" t="s">
        <v>298</v>
      </c>
      <c r="G11" s="310" t="s">
        <v>274</v>
      </c>
    </row>
    <row r="12" spans="4:7" ht="22.5" x14ac:dyDescent="0.15">
      <c r="D12" s="300" t="s">
        <v>504</v>
      </c>
      <c r="E12" s="301" t="s">
        <v>325</v>
      </c>
      <c r="F12" s="309" t="str">
        <f>IF(org_full="","",org_full)</f>
        <v>Общество с ограниченной ответственностью "Тюмень Водоканал"</v>
      </c>
      <c r="G12" s="312" t="str">
        <f>IF('Общая информация'!$G$12="","",'Общая информация'!$G$12)</f>
        <v>-</v>
      </c>
    </row>
    <row r="13" spans="4:7" ht="22.5" x14ac:dyDescent="0.15">
      <c r="D13" s="300" t="s">
        <v>505</v>
      </c>
      <c r="E13" s="301" t="s">
        <v>468</v>
      </c>
      <c r="F13" s="309" t="str">
        <f>IF(org_dir="","",org_dir)</f>
        <v>Галиуллин Мугаммир Файзуллович</v>
      </c>
      <c r="G13" s="312" t="str">
        <f>IF('Общая информация'!$G$13="","",'Общая информация'!$G$13)</f>
        <v>-</v>
      </c>
    </row>
    <row r="14" spans="4:7" ht="22.5" x14ac:dyDescent="0.15">
      <c r="D14" s="300" t="s">
        <v>506</v>
      </c>
      <c r="E14" s="301" t="s">
        <v>469</v>
      </c>
      <c r="F14" s="309" t="str">
        <f>IF(ogrn="","",ogrn)</f>
        <v>1057200947253</v>
      </c>
      <c r="G14" s="312" t="str">
        <f>IF('Общая информация'!$G$14="","",'Общая информация'!$G$14)</f>
        <v>-</v>
      </c>
    </row>
    <row r="15" spans="4:7" x14ac:dyDescent="0.15">
      <c r="D15" s="300" t="s">
        <v>507</v>
      </c>
      <c r="E15" s="301" t="s">
        <v>390</v>
      </c>
      <c r="F15" s="309" t="str">
        <f>IF(data_org="","",data_org)</f>
        <v>09.12.2005</v>
      </c>
      <c r="G15" s="312" t="str">
        <f>IF('Общая информация'!$G$15="","",'Общая информация'!$G$15)</f>
        <v>-</v>
      </c>
    </row>
    <row r="16" spans="4:7" ht="45" x14ac:dyDescent="0.15">
      <c r="D16" s="300" t="s">
        <v>508</v>
      </c>
      <c r="E16" s="301" t="s">
        <v>391</v>
      </c>
      <c r="F16" s="309" t="str">
        <f>IF('Общая информация'!$F$16="","",'Общая информация'!$F$16)</f>
        <v>Инспекция Федеральной налогвой службы № 3</v>
      </c>
      <c r="G16" s="312" t="str">
        <f>IF('Общая информация'!$G$16="","",'Общая информация'!$G$16)</f>
        <v>-</v>
      </c>
    </row>
    <row r="17" spans="1:7" x14ac:dyDescent="0.15">
      <c r="D17" s="300" t="s">
        <v>509</v>
      </c>
      <c r="E17" s="301" t="s">
        <v>470</v>
      </c>
      <c r="F17" s="309" t="str">
        <f>IF(mail_post="","",mail_post)</f>
        <v>625003, г.Тюмень, ул.30 лет Победы, 31</v>
      </c>
      <c r="G17" s="312" t="str">
        <f>IF('Общая информация'!$G$17="","",'Общая информация'!$G$17)</f>
        <v>-</v>
      </c>
    </row>
    <row r="18" spans="1:7" ht="22.5" x14ac:dyDescent="0.15">
      <c r="D18" s="300" t="s">
        <v>510</v>
      </c>
      <c r="E18" s="301" t="s">
        <v>393</v>
      </c>
      <c r="F18" s="309" t="str">
        <f>IF('Общая информация'!$F$18="","",'Общая информация'!$F$18)</f>
        <v>625003, г.Тюмень, ул.30 лет Победы, 31</v>
      </c>
      <c r="G18" s="312" t="str">
        <f>IF('Общая информация'!$G$18="","",'Общая информация'!$G$18)</f>
        <v>-</v>
      </c>
    </row>
    <row r="19" spans="1:7" x14ac:dyDescent="0.15">
      <c r="D19" s="300" t="s">
        <v>511</v>
      </c>
      <c r="E19" s="301" t="s">
        <v>394</v>
      </c>
      <c r="F19" s="309" t="str">
        <f>IF(tel="","",tel)</f>
        <v>8 (3452) 54-09-22</v>
      </c>
      <c r="G19" s="312" t="str">
        <f>IF('Общая информация'!$G$19="","",'Общая информация'!$G$19)</f>
        <v>-</v>
      </c>
    </row>
    <row r="20" spans="1:7" ht="22.5" x14ac:dyDescent="0.15">
      <c r="D20" s="300" t="s">
        <v>512</v>
      </c>
      <c r="E20" s="301" t="s">
        <v>471</v>
      </c>
      <c r="F20" s="309" t="str">
        <f>IF(url="","",url)</f>
        <v>www.vodokanal.info</v>
      </c>
      <c r="G20" s="312" t="str">
        <f>IF('Общая информация'!$G$20="","",'Общая информация'!$G$20)</f>
        <v>-</v>
      </c>
    </row>
    <row r="21" spans="1:7" ht="22.5" x14ac:dyDescent="0.15">
      <c r="D21" s="300" t="s">
        <v>513</v>
      </c>
      <c r="E21" s="301" t="s">
        <v>299</v>
      </c>
      <c r="F21" s="309" t="str">
        <f>IF(email="","",email)</f>
        <v>priemnaya@vodokanal.info</v>
      </c>
      <c r="G21" s="312" t="str">
        <f>IF('Общая информация'!$G$21="","",'Общая информация'!$G$21)</f>
        <v>-</v>
      </c>
    </row>
    <row r="22" spans="1:7" x14ac:dyDescent="0.15">
      <c r="D22" s="300" t="s">
        <v>514</v>
      </c>
      <c r="E22" s="301" t="s">
        <v>472</v>
      </c>
      <c r="F22" s="302" t="str">
        <f>IF('Общая информация'!$F$22="","",'Общая информация'!$F$22)</f>
        <v/>
      </c>
      <c r="G22" s="312" t="str">
        <f>IF('Общая информация'!$G$22="","",'Общая информация'!$G$22)</f>
        <v/>
      </c>
    </row>
    <row r="23" spans="1:7" x14ac:dyDescent="0.15">
      <c r="D23" s="300" t="s">
        <v>515</v>
      </c>
      <c r="E23" s="301" t="s">
        <v>473</v>
      </c>
      <c r="F23" s="302" t="str">
        <f>IF('Общая информация'!$F$23="","",'Общая информация'!$F$23)</f>
        <v>c 08:00 до 17:00</v>
      </c>
      <c r="G23" s="312" t="str">
        <f>IF('Общая информация'!$G$23="","",'Общая информация'!$G$23)</f>
        <v>в пт.: с 8:00 до 16:00</v>
      </c>
    </row>
    <row r="24" spans="1:7" x14ac:dyDescent="0.15">
      <c r="D24" s="300" t="s">
        <v>516</v>
      </c>
      <c r="E24" s="301" t="s">
        <v>474</v>
      </c>
      <c r="F24" s="302" t="str">
        <f>IF('Общая информация'!$F$24="","",'Общая информация'!$F$24)</f>
        <v>c 08:00 до 17:00</v>
      </c>
      <c r="G24" s="312" t="str">
        <f>IF('Общая информация'!$G$24="","",'Общая информация'!$G$24)</f>
        <v>в пт.: с 8:00 до 16:00</v>
      </c>
    </row>
    <row r="25" spans="1:7" x14ac:dyDescent="0.15">
      <c r="D25" s="300" t="s">
        <v>517</v>
      </c>
      <c r="E25" s="301" t="s">
        <v>475</v>
      </c>
      <c r="F25" s="302" t="str">
        <f>IF('Общая информация'!$F$25="","",'Общая информация'!$F$25)</f>
        <v>c 08:00 до 17:00</v>
      </c>
      <c r="G25" s="312" t="str">
        <f>IF('Общая информация'!$G$25="","",'Общая информация'!$G$25)</f>
        <v>в пт.: с 8:00 до 16:00</v>
      </c>
    </row>
    <row r="26" spans="1:7" ht="90" x14ac:dyDescent="0.15">
      <c r="A26" s="73" t="s">
        <v>488</v>
      </c>
      <c r="D26" s="300" t="s">
        <v>518</v>
      </c>
      <c r="E26" s="301" t="s">
        <v>476</v>
      </c>
      <c r="F26" s="306" t="str">
        <f>'Общая информация (показатели)'!K12</f>
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более; Передача тепловой энергии и теплоносителя; Сбыт тепловой энергии и теплоносителя</v>
      </c>
      <c r="G26" s="419" t="str">
        <f>IF('Общая информация (показатели)'!W12="","",'Общая информация (показатели)'!W12)</f>
        <v>-</v>
      </c>
    </row>
    <row r="27" spans="1:7" ht="22.5" x14ac:dyDescent="0.15">
      <c r="A27" s="73" t="s">
        <v>489</v>
      </c>
      <c r="D27" s="300" t="s">
        <v>519</v>
      </c>
      <c r="E27" s="301" t="s">
        <v>477</v>
      </c>
      <c r="F27" s="304">
        <f>'Общая информация (показатели)'!L12</f>
        <v>0</v>
      </c>
      <c r="G27" s="420"/>
    </row>
    <row r="28" spans="1:7" ht="22.5" x14ac:dyDescent="0.15">
      <c r="A28" s="73" t="s">
        <v>490</v>
      </c>
      <c r="D28" s="300" t="s">
        <v>520</v>
      </c>
      <c r="E28" s="301" t="s">
        <v>478</v>
      </c>
      <c r="F28" s="304">
        <f>'Общая информация (показатели)'!M12</f>
        <v>2.1760000000000002</v>
      </c>
      <c r="G28" s="420"/>
    </row>
    <row r="29" spans="1:7" x14ac:dyDescent="0.15">
      <c r="A29" s="73" t="s">
        <v>491</v>
      </c>
      <c r="D29" s="300" t="s">
        <v>521</v>
      </c>
      <c r="E29" s="301" t="s">
        <v>479</v>
      </c>
      <c r="F29" s="305">
        <f>'Общая информация (показатели)'!N12</f>
        <v>0</v>
      </c>
      <c r="G29" s="420"/>
    </row>
    <row r="30" spans="1:7" ht="22.5" x14ac:dyDescent="0.15">
      <c r="A30" s="73" t="s">
        <v>492</v>
      </c>
      <c r="D30" s="300" t="s">
        <v>522</v>
      </c>
      <c r="E30" s="301" t="s">
        <v>480</v>
      </c>
      <c r="F30" s="302" t="str">
        <f>'Общая информация (показатели)'!O12 &amp;" " &amp;'Общая информация (показатели)'!P12</f>
        <v>0 МВт</v>
      </c>
      <c r="G30" s="420"/>
    </row>
    <row r="31" spans="1:7" ht="22.5" x14ac:dyDescent="0.15">
      <c r="A31" s="73" t="s">
        <v>493</v>
      </c>
      <c r="D31" s="300" t="s">
        <v>523</v>
      </c>
      <c r="E31" s="301" t="s">
        <v>481</v>
      </c>
      <c r="F31" s="304">
        <f>'Общая информация (показатели)'!Q12</f>
        <v>0</v>
      </c>
      <c r="G31" s="420"/>
    </row>
    <row r="32" spans="1:7" x14ac:dyDescent="0.15">
      <c r="A32" s="73" t="s">
        <v>494</v>
      </c>
      <c r="D32" s="300" t="s">
        <v>524</v>
      </c>
      <c r="E32" s="301" t="s">
        <v>482</v>
      </c>
      <c r="F32" s="305">
        <f>'Общая информация (показатели)'!R12</f>
        <v>0</v>
      </c>
      <c r="G32" s="420"/>
    </row>
    <row r="33" spans="1:7" ht="22.5" x14ac:dyDescent="0.15">
      <c r="A33" s="73" t="s">
        <v>495</v>
      </c>
      <c r="D33" s="300" t="s">
        <v>525</v>
      </c>
      <c r="E33" s="301" t="s">
        <v>483</v>
      </c>
      <c r="F33" s="304">
        <f>'Общая информация (показатели)'!S12</f>
        <v>0</v>
      </c>
      <c r="G33" s="420"/>
    </row>
    <row r="34" spans="1:7" x14ac:dyDescent="0.15">
      <c r="A34" s="73" t="s">
        <v>496</v>
      </c>
      <c r="D34" s="300" t="s">
        <v>526</v>
      </c>
      <c r="E34" s="301" t="s">
        <v>484</v>
      </c>
      <c r="F34" s="305">
        <f>'Общая информация (показатели)'!T12</f>
        <v>1</v>
      </c>
      <c r="G34" s="420"/>
    </row>
    <row r="35" spans="1:7" ht="22.5" x14ac:dyDescent="0.15">
      <c r="A35" s="73" t="s">
        <v>497</v>
      </c>
      <c r="D35" s="300" t="s">
        <v>527</v>
      </c>
      <c r="E35" s="301" t="s">
        <v>485</v>
      </c>
      <c r="F35" s="304">
        <f>'Общая информация (показатели)'!U12</f>
        <v>3.44</v>
      </c>
      <c r="G35" s="420"/>
    </row>
    <row r="36" spans="1:7" x14ac:dyDescent="0.15">
      <c r="A36" s="73" t="s">
        <v>498</v>
      </c>
      <c r="D36" s="300" t="s">
        <v>528</v>
      </c>
      <c r="E36" s="301" t="s">
        <v>486</v>
      </c>
      <c r="F36" s="305">
        <f>'Общая информация (показатели)'!V12</f>
        <v>0</v>
      </c>
      <c r="G36" s="421"/>
    </row>
  </sheetData>
  <sheetProtection password="FA9C" sheet="1" objects="1" scenarios="1" formatColumns="0" formatRows="0"/>
  <mergeCells count="4">
    <mergeCell ref="D10:F10"/>
    <mergeCell ref="D8:G8"/>
    <mergeCell ref="G26:G36"/>
    <mergeCell ref="D9: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3" hidden="1" customWidth="1"/>
    <col min="3" max="3" width="2.85546875" style="73" customWidth="1"/>
    <col min="4" max="4" width="8.140625" style="73" customWidth="1"/>
    <col min="5" max="5" width="45.7109375" style="73" customWidth="1"/>
    <col min="6" max="6" width="43.28515625" style="73" customWidth="1"/>
    <col min="7" max="16384" width="9.140625" style="73"/>
  </cols>
  <sheetData>
    <row r="2" spans="4:6" x14ac:dyDescent="0.15">
      <c r="F2" s="308" t="s">
        <v>529</v>
      </c>
    </row>
    <row r="3" spans="4:6" x14ac:dyDescent="0.15">
      <c r="F3" s="308" t="s">
        <v>530</v>
      </c>
    </row>
    <row r="4" spans="4:6" x14ac:dyDescent="0.15">
      <c r="F4" s="308" t="s">
        <v>531</v>
      </c>
    </row>
    <row r="5" spans="4:6" x14ac:dyDescent="0.15">
      <c r="F5" s="308" t="s">
        <v>532</v>
      </c>
    </row>
    <row r="6" spans="4:6" x14ac:dyDescent="0.15">
      <c r="F6" s="308" t="s">
        <v>533</v>
      </c>
    </row>
    <row r="8" spans="4:6" x14ac:dyDescent="0.15">
      <c r="D8" s="418" t="s">
        <v>534</v>
      </c>
      <c r="E8" s="418"/>
      <c r="F8" s="418"/>
    </row>
    <row r="9" spans="4:6" x14ac:dyDescent="0.15">
      <c r="D9" s="418"/>
      <c r="E9" s="418"/>
      <c r="F9" s="418"/>
    </row>
    <row r="10" spans="4:6" x14ac:dyDescent="0.15">
      <c r="D10" s="417" t="str">
        <f>IF('Общая информация (показатели)'!J12="","",'Общая информация (показатели)'!J12)</f>
        <v/>
      </c>
      <c r="E10" s="417"/>
      <c r="F10" s="417"/>
    </row>
    <row r="11" spans="4:6" x14ac:dyDescent="0.15">
      <c r="D11" s="300" t="s">
        <v>44</v>
      </c>
      <c r="E11" s="300" t="s">
        <v>467</v>
      </c>
      <c r="F11" s="310" t="s">
        <v>298</v>
      </c>
    </row>
    <row r="12" spans="4:6" ht="22.5" x14ac:dyDescent="0.15">
      <c r="D12" s="300" t="s">
        <v>45</v>
      </c>
      <c r="E12" s="314" t="s">
        <v>325</v>
      </c>
      <c r="F12" s="302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0" t="s">
        <v>5</v>
      </c>
      <c r="E13" s="314" t="s">
        <v>468</v>
      </c>
      <c r="F13" s="302" t="str">
        <f>IF(org_dir="","",org_dir)</f>
        <v>Галиуллин Мугаммир Файзуллович</v>
      </c>
    </row>
    <row r="14" spans="4:6" ht="22.5" x14ac:dyDescent="0.15">
      <c r="D14" s="422" t="s">
        <v>6</v>
      </c>
      <c r="E14" s="314" t="s">
        <v>469</v>
      </c>
      <c r="F14" s="302" t="str">
        <f>IF(ogrn="","",ogrn)</f>
        <v>1057200947253</v>
      </c>
    </row>
    <row r="15" spans="4:6" x14ac:dyDescent="0.15">
      <c r="D15" s="424"/>
      <c r="E15" s="315" t="s">
        <v>535</v>
      </c>
      <c r="F15" s="302" t="str">
        <f>IF(data_org="","",data_org)</f>
        <v>09.12.2005</v>
      </c>
    </row>
    <row r="16" spans="4:6" ht="56.25" x14ac:dyDescent="0.15">
      <c r="D16" s="423"/>
      <c r="E16" s="315" t="s">
        <v>536</v>
      </c>
      <c r="F16" s="302" t="str">
        <f>IF('Общая информация'!$F$16="","",'Общая информация'!$F$16)</f>
        <v>Инспекция Федеральной налогвой службы № 3</v>
      </c>
    </row>
    <row r="17" spans="1:6" x14ac:dyDescent="0.15">
      <c r="D17" s="300" t="s">
        <v>7</v>
      </c>
      <c r="E17" s="314" t="s">
        <v>470</v>
      </c>
      <c r="F17" s="302" t="str">
        <f>IF(mail_post="","",mail_post)</f>
        <v>625003, г.Тюмень, ул.30 лет Победы, 31</v>
      </c>
    </row>
    <row r="18" spans="1:6" ht="22.5" x14ac:dyDescent="0.15">
      <c r="D18" s="300" t="s">
        <v>21</v>
      </c>
      <c r="E18" s="314" t="s">
        <v>393</v>
      </c>
      <c r="F18" s="302" t="str">
        <f>IF('Общая информация'!$F$18="","",'Общая информация'!$F$18)</f>
        <v>625003, г.Тюмень, ул.30 лет Победы, 31</v>
      </c>
    </row>
    <row r="19" spans="1:6" x14ac:dyDescent="0.15">
      <c r="D19" s="300" t="s">
        <v>22</v>
      </c>
      <c r="E19" s="314" t="s">
        <v>537</v>
      </c>
      <c r="F19" s="302" t="str">
        <f>IF(tel="","",tel)</f>
        <v>8 (3452) 54-09-22</v>
      </c>
    </row>
    <row r="20" spans="1:6" ht="22.5" x14ac:dyDescent="0.15">
      <c r="D20" s="300" t="s">
        <v>133</v>
      </c>
      <c r="E20" s="314" t="s">
        <v>538</v>
      </c>
      <c r="F20" s="302" t="str">
        <f>IF(url="","",url)</f>
        <v>www.vodokanal.info</v>
      </c>
    </row>
    <row r="21" spans="1:6" ht="22.5" x14ac:dyDescent="0.15">
      <c r="D21" s="300" t="s">
        <v>134</v>
      </c>
      <c r="E21" s="314" t="s">
        <v>299</v>
      </c>
      <c r="F21" s="302" t="str">
        <f>IF(email="","",email)</f>
        <v>priemnaya@vodokanal.info</v>
      </c>
    </row>
    <row r="22" spans="1:6" ht="22.5" x14ac:dyDescent="0.15">
      <c r="D22" s="422" t="s">
        <v>161</v>
      </c>
      <c r="E22" s="301" t="s">
        <v>542</v>
      </c>
      <c r="F22" s="311" t="str">
        <f>IF('Общая информация'!$F$22="","",'Общая информация'!$F$22)</f>
        <v/>
      </c>
    </row>
    <row r="23" spans="1:6" x14ac:dyDescent="0.15">
      <c r="D23" s="424"/>
      <c r="E23" s="316" t="s">
        <v>539</v>
      </c>
      <c r="F23" s="302" t="str">
        <f>IF('Общая информация'!$F$23="","",'Общая информация'!$F$23)</f>
        <v>c 08:00 до 17:00</v>
      </c>
    </row>
    <row r="24" spans="1:6" x14ac:dyDescent="0.15">
      <c r="D24" s="424"/>
      <c r="E24" s="316" t="s">
        <v>540</v>
      </c>
      <c r="F24" s="302" t="str">
        <f>IF('Общая информация'!$F$24="","",'Общая информация'!$F$24)</f>
        <v>c 08:00 до 17:00</v>
      </c>
    </row>
    <row r="25" spans="1:6" x14ac:dyDescent="0.15">
      <c r="D25" s="423"/>
      <c r="E25" s="316" t="s">
        <v>541</v>
      </c>
      <c r="F25" s="302" t="str">
        <f>IF('Общая информация'!$F$25="","",'Общая информация'!$F$25)</f>
        <v>c 08:00 до 17:00</v>
      </c>
    </row>
    <row r="26" spans="1:6" ht="90" x14ac:dyDescent="0.15">
      <c r="A26" s="73" t="s">
        <v>488</v>
      </c>
      <c r="D26" s="300" t="s">
        <v>162</v>
      </c>
      <c r="E26" s="301" t="s">
        <v>476</v>
      </c>
      <c r="F26" s="306" t="str">
        <f>'Общая информация (показатели)'!K12</f>
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более; Передача тепловой энергии и теплоносителя; Сбыт тепловой энергии и теплоносителя</v>
      </c>
    </row>
    <row r="27" spans="1:6" ht="22.5" x14ac:dyDescent="0.15">
      <c r="A27" s="73" t="s">
        <v>489</v>
      </c>
      <c r="D27" s="300" t="s">
        <v>163</v>
      </c>
      <c r="E27" s="301" t="s">
        <v>477</v>
      </c>
      <c r="F27" s="304">
        <f>'Общая информация (показатели)'!L12</f>
        <v>0</v>
      </c>
    </row>
    <row r="28" spans="1:6" ht="22.5" x14ac:dyDescent="0.15">
      <c r="A28" s="73" t="s">
        <v>490</v>
      </c>
      <c r="D28" s="300" t="s">
        <v>164</v>
      </c>
      <c r="E28" s="301" t="s">
        <v>478</v>
      </c>
      <c r="F28" s="304">
        <f>'Общая информация (показатели)'!M12</f>
        <v>2.1760000000000002</v>
      </c>
    </row>
    <row r="29" spans="1:6" x14ac:dyDescent="0.15">
      <c r="A29" s="73" t="s">
        <v>491</v>
      </c>
      <c r="D29" s="422" t="s">
        <v>165</v>
      </c>
      <c r="E29" s="301" t="s">
        <v>479</v>
      </c>
      <c r="F29" s="305">
        <f>'Общая информация (показатели)'!N12</f>
        <v>0</v>
      </c>
    </row>
    <row r="30" spans="1:6" ht="22.5" x14ac:dyDescent="0.15">
      <c r="A30" s="73" t="s">
        <v>547</v>
      </c>
      <c r="D30" s="424"/>
      <c r="E30" s="316" t="s">
        <v>543</v>
      </c>
      <c r="F30" s="304">
        <f>'Общая информация (показатели)'!O12</f>
        <v>0</v>
      </c>
    </row>
    <row r="31" spans="1:6" ht="22.5" x14ac:dyDescent="0.15">
      <c r="A31" s="73" t="s">
        <v>493</v>
      </c>
      <c r="D31" s="423"/>
      <c r="E31" s="316" t="s">
        <v>544</v>
      </c>
      <c r="F31" s="304">
        <f>'Общая информация (показатели)'!Q12</f>
        <v>0</v>
      </c>
    </row>
    <row r="32" spans="1:6" x14ac:dyDescent="0.15">
      <c r="A32" s="73" t="s">
        <v>494</v>
      </c>
      <c r="D32" s="422" t="s">
        <v>166</v>
      </c>
      <c r="E32" s="301" t="s">
        <v>482</v>
      </c>
      <c r="F32" s="305">
        <f>'Общая информация (показатели)'!R12</f>
        <v>0</v>
      </c>
    </row>
    <row r="33" spans="1:6" ht="22.5" x14ac:dyDescent="0.15">
      <c r="A33" s="73" t="s">
        <v>495</v>
      </c>
      <c r="D33" s="423"/>
      <c r="E33" s="316" t="s">
        <v>545</v>
      </c>
      <c r="F33" s="304">
        <f>'Общая информация (показатели)'!S12</f>
        <v>0</v>
      </c>
    </row>
    <row r="34" spans="1:6" x14ac:dyDescent="0.15">
      <c r="A34" s="73" t="s">
        <v>496</v>
      </c>
      <c r="D34" s="422" t="s">
        <v>167</v>
      </c>
      <c r="E34" s="301" t="s">
        <v>484</v>
      </c>
      <c r="F34" s="305">
        <f>'Общая информация (показатели)'!T12</f>
        <v>1</v>
      </c>
    </row>
    <row r="35" spans="1:6" ht="22.5" x14ac:dyDescent="0.15">
      <c r="A35" s="73" t="s">
        <v>497</v>
      </c>
      <c r="D35" s="423"/>
      <c r="E35" s="316" t="s">
        <v>546</v>
      </c>
      <c r="F35" s="304">
        <f>'Общая информация (показатели)'!U12</f>
        <v>3.44</v>
      </c>
    </row>
    <row r="36" spans="1:6" x14ac:dyDescent="0.15">
      <c r="A36" s="73" t="s">
        <v>498</v>
      </c>
      <c r="D36" s="300" t="s">
        <v>168</v>
      </c>
      <c r="E36" s="301" t="s">
        <v>486</v>
      </c>
      <c r="F36" s="305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S20" sqref="S20"/>
    </sheetView>
  </sheetViews>
  <sheetFormatPr defaultRowHeight="14.25" x14ac:dyDescent="0.15"/>
  <cols>
    <col min="1" max="1" width="9.140625" style="82" hidden="1" customWidth="1"/>
    <col min="2" max="2" width="9.140625" style="75" hidden="1" customWidth="1"/>
    <col min="3" max="3" width="3.7109375" style="84" customWidth="1"/>
    <col min="4" max="4" width="4.5703125" style="74" customWidth="1"/>
    <col min="5" max="5" width="47.42578125" style="74" customWidth="1"/>
    <col min="6" max="6" width="15.140625" style="74" customWidth="1"/>
    <col min="7" max="7" width="26.42578125" style="74" customWidth="1"/>
    <col min="8" max="8" width="29.140625" style="74" customWidth="1"/>
    <col min="9" max="12" width="16.28515625" style="74" hidden="1" customWidth="1"/>
    <col min="13" max="13" width="25.85546875" style="74" hidden="1" customWidth="1"/>
    <col min="14" max="14" width="5.7109375" style="74" customWidth="1"/>
    <col min="15" max="16384" width="9.140625" style="74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3" customFormat="1" ht="15.75" customHeight="1" x14ac:dyDescent="0.15">
      <c r="A5" s="81"/>
      <c r="C5" s="85"/>
      <c r="D5" s="370" t="s">
        <v>456</v>
      </c>
      <c r="E5" s="370"/>
      <c r="F5" s="370"/>
      <c r="G5" s="370"/>
      <c r="H5" s="80"/>
      <c r="I5" s="80"/>
      <c r="J5" s="80"/>
      <c r="K5" s="80"/>
      <c r="L5" s="80"/>
      <c r="M5" s="79"/>
    </row>
    <row r="6" spans="1:14" s="53" customFormat="1" ht="23.1" customHeight="1" x14ac:dyDescent="0.15">
      <c r="A6" s="81"/>
      <c r="C6" s="85"/>
      <c r="D6" s="371" t="str">
        <f>IF(org=0,"Не определено",org)</f>
        <v>ООО "Тюмень Водоканал"</v>
      </c>
      <c r="E6" s="371"/>
      <c r="F6" s="371"/>
      <c r="G6" s="371"/>
      <c r="H6" s="247"/>
      <c r="I6" s="247"/>
      <c r="J6" s="247"/>
      <c r="K6" s="247"/>
      <c r="L6" s="247"/>
      <c r="M6" s="80"/>
    </row>
    <row r="7" spans="1:14" ht="3" customHeight="1" x14ac:dyDescent="0.15">
      <c r="D7" s="78"/>
      <c r="E7" s="78"/>
      <c r="F7" s="78"/>
      <c r="G7" s="78"/>
      <c r="H7" s="78"/>
      <c r="L7" s="78"/>
      <c r="M7" s="78"/>
    </row>
    <row r="8" spans="1:14" s="76" customFormat="1" hidden="1" x14ac:dyDescent="0.15">
      <c r="A8" s="82"/>
      <c r="B8" s="75"/>
      <c r="C8" s="84"/>
      <c r="D8" s="102"/>
      <c r="E8" s="102"/>
      <c r="F8" s="102"/>
      <c r="G8" s="102"/>
      <c r="H8" s="102"/>
      <c r="L8" s="102"/>
      <c r="M8" s="102"/>
      <c r="N8" s="77"/>
    </row>
    <row r="9" spans="1:14" s="76" customFormat="1" x14ac:dyDescent="0.15">
      <c r="A9" s="82"/>
      <c r="B9" s="75"/>
      <c r="C9" s="84"/>
      <c r="D9" s="431" t="s">
        <v>44</v>
      </c>
      <c r="E9" s="431" t="s">
        <v>131</v>
      </c>
      <c r="F9" s="433"/>
      <c r="G9" s="433"/>
      <c r="H9" s="433"/>
      <c r="I9" s="434" t="s">
        <v>408</v>
      </c>
      <c r="J9" s="434"/>
      <c r="K9" s="434"/>
      <c r="L9" s="434"/>
      <c r="M9" s="434"/>
      <c r="N9" s="77"/>
    </row>
    <row r="10" spans="1:14" ht="47.25" thickBot="1" x14ac:dyDescent="0.2">
      <c r="D10" s="432"/>
      <c r="E10" s="432"/>
      <c r="F10" s="246" t="s">
        <v>580</v>
      </c>
      <c r="G10" s="246" t="s">
        <v>583</v>
      </c>
      <c r="H10" s="246" t="s">
        <v>581</v>
      </c>
      <c r="I10" s="246" t="s">
        <v>405</v>
      </c>
      <c r="J10" s="246" t="s">
        <v>406</v>
      </c>
      <c r="K10" s="246" t="s">
        <v>407</v>
      </c>
      <c r="L10" s="246" t="s">
        <v>464</v>
      </c>
      <c r="M10" s="246" t="s">
        <v>582</v>
      </c>
    </row>
    <row r="11" spans="1:14" ht="15" customHeight="1" thickTop="1" x14ac:dyDescent="0.15">
      <c r="D11" s="63" t="s">
        <v>45</v>
      </c>
      <c r="E11" s="63" t="s">
        <v>5</v>
      </c>
      <c r="F11" s="63" t="s">
        <v>6</v>
      </c>
      <c r="G11" s="63" t="s">
        <v>7</v>
      </c>
      <c r="H11" s="63" t="s">
        <v>21</v>
      </c>
      <c r="I11" s="63" t="s">
        <v>22</v>
      </c>
      <c r="J11" s="63" t="s">
        <v>133</v>
      </c>
      <c r="K11" s="63" t="s">
        <v>134</v>
      </c>
      <c r="L11" s="63" t="s">
        <v>161</v>
      </c>
      <c r="M11" s="63" t="s">
        <v>162</v>
      </c>
    </row>
    <row r="12" spans="1:14" customFormat="1" ht="27.75" hidden="1" customHeight="1" x14ac:dyDescent="0.15">
      <c r="A12" s="428" t="s">
        <v>45</v>
      </c>
      <c r="B12" s="73"/>
      <c r="C12" s="86"/>
      <c r="D12" s="103"/>
      <c r="E12" s="429"/>
      <c r="F12" s="430"/>
      <c r="G12" s="430"/>
      <c r="H12" s="430"/>
      <c r="I12" s="430"/>
      <c r="J12" s="430"/>
      <c r="K12" s="430"/>
      <c r="L12" s="430"/>
      <c r="M12" s="430"/>
      <c r="N12" s="1"/>
    </row>
    <row r="13" spans="1:14" customFormat="1" ht="67.5" x14ac:dyDescent="0.15">
      <c r="A13" s="428"/>
      <c r="B13" s="73"/>
      <c r="C13" s="86"/>
      <c r="D13" s="245">
        <v>1</v>
      </c>
      <c r="E13" s="111" t="s">
        <v>409</v>
      </c>
      <c r="F13" s="146" t="s">
        <v>1426</v>
      </c>
      <c r="G13" s="270" t="s">
        <v>1441</v>
      </c>
      <c r="H13" s="270" t="s">
        <v>1442</v>
      </c>
      <c r="I13" s="272"/>
      <c r="J13" s="272"/>
      <c r="K13" s="272"/>
      <c r="L13" s="272"/>
      <c r="M13" s="103"/>
      <c r="N13" s="1"/>
    </row>
    <row r="14" spans="1:14" ht="15" customHeight="1" x14ac:dyDescent="0.15">
      <c r="A14" s="74"/>
      <c r="B14" s="74"/>
      <c r="C14" s="74"/>
      <c r="D14" s="143"/>
      <c r="E14" s="144"/>
      <c r="F14" s="144"/>
      <c r="G14" s="144"/>
      <c r="H14" s="144"/>
      <c r="I14" s="145"/>
      <c r="J14" s="145"/>
      <c r="K14" s="145"/>
      <c r="L14" s="145"/>
      <c r="M14" s="145"/>
      <c r="N14" s="2"/>
    </row>
    <row r="15" spans="1:14" ht="18.75" customHeight="1" x14ac:dyDescent="0.15">
      <c r="A15" s="74"/>
      <c r="B15" s="74"/>
      <c r="C15" s="74"/>
    </row>
    <row r="16" spans="1:14" ht="42" customHeight="1" x14ac:dyDescent="0.15">
      <c r="C16" s="283" t="s">
        <v>164</v>
      </c>
      <c r="D16" s="425" t="s">
        <v>453</v>
      </c>
      <c r="E16" s="425"/>
      <c r="F16" s="425"/>
      <c r="G16" s="425"/>
      <c r="H16" s="425"/>
      <c r="I16" s="425"/>
    </row>
    <row r="17" spans="3:9" ht="25.5" customHeight="1" x14ac:dyDescent="0.15">
      <c r="C17" s="283" t="s">
        <v>165</v>
      </c>
      <c r="D17" s="426" t="s">
        <v>454</v>
      </c>
      <c r="E17" s="427"/>
      <c r="F17" s="427"/>
      <c r="G17" s="427"/>
      <c r="H17" s="427"/>
      <c r="I17" s="427"/>
    </row>
    <row r="18" spans="3:9" ht="25.5" customHeight="1" x14ac:dyDescent="0.15">
      <c r="C18" s="283" t="s">
        <v>166</v>
      </c>
      <c r="D18" s="426" t="s">
        <v>455</v>
      </c>
      <c r="E18" s="427"/>
      <c r="F18" s="427"/>
      <c r="G18" s="427"/>
      <c r="H18" s="427"/>
      <c r="I18" s="427"/>
    </row>
    <row r="19" spans="3:9" ht="25.5" customHeight="1" x14ac:dyDescent="0.15">
      <c r="C19" s="284" t="s">
        <v>167</v>
      </c>
      <c r="D19" s="426" t="s">
        <v>577</v>
      </c>
      <c r="E19" s="427"/>
      <c r="F19" s="427"/>
      <c r="G19" s="427"/>
      <c r="H19" s="427"/>
      <c r="I19" s="427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://www.vodokanal.info/about/information/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4" sqref="E14"/>
    </sheetView>
  </sheetViews>
  <sheetFormatPr defaultRowHeight="14.25" x14ac:dyDescent="0.15"/>
  <cols>
    <col min="1" max="2" width="9.140625" style="15" hidden="1" customWidth="1"/>
    <col min="3" max="3" width="3.7109375" style="89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0"/>
      <c r="D6" s="16"/>
      <c r="E6" s="16"/>
    </row>
    <row r="7" spans="3:9" x14ac:dyDescent="0.15">
      <c r="C7" s="90"/>
      <c r="D7" s="370" t="s">
        <v>458</v>
      </c>
      <c r="E7" s="370"/>
    </row>
    <row r="8" spans="3:9" ht="24" customHeight="1" x14ac:dyDescent="0.15">
      <c r="C8" s="90"/>
      <c r="D8" s="371" t="str">
        <f>IF(org=0,"Не определено",org)</f>
        <v>ООО "Тюмень Водоканал"</v>
      </c>
      <c r="E8" s="371"/>
    </row>
    <row r="9" spans="3:9" ht="3" customHeight="1" x14ac:dyDescent="0.15">
      <c r="C9" s="90"/>
      <c r="D9" s="16"/>
      <c r="E9" s="16"/>
    </row>
    <row r="10" spans="3:9" ht="15.95" customHeight="1" thickBot="1" x14ac:dyDescent="0.2">
      <c r="C10" s="90"/>
      <c r="D10" s="152" t="s">
        <v>44</v>
      </c>
      <c r="E10" s="253" t="s">
        <v>298</v>
      </c>
    </row>
    <row r="11" spans="3:9" ht="15" thickTop="1" x14ac:dyDescent="0.15">
      <c r="C11" s="90"/>
      <c r="D11" s="63" t="s">
        <v>45</v>
      </c>
      <c r="E11" s="63" t="s">
        <v>5</v>
      </c>
    </row>
    <row r="12" spans="3:9" ht="15" hidden="1" customHeight="1" x14ac:dyDescent="0.15">
      <c r="C12" s="90"/>
      <c r="D12" s="107">
        <v>0</v>
      </c>
      <c r="E12" s="108"/>
    </row>
    <row r="13" spans="3:9" ht="15" customHeight="1" x14ac:dyDescent="0.15">
      <c r="C13" s="248"/>
      <c r="D13" s="251">
        <v>1</v>
      </c>
      <c r="E13" s="326" t="s">
        <v>1439</v>
      </c>
    </row>
    <row r="14" spans="3:9" ht="12" customHeight="1" x14ac:dyDescent="0.15">
      <c r="C14" s="90"/>
      <c r="D14" s="249"/>
      <c r="E14" s="250" t="s">
        <v>129</v>
      </c>
    </row>
    <row r="16" spans="3:9" ht="22.5" customHeight="1" x14ac:dyDescent="0.15">
      <c r="C16" s="283" t="s">
        <v>168</v>
      </c>
      <c r="D16" s="435" t="s">
        <v>457</v>
      </c>
      <c r="E16" s="435"/>
      <c r="F16" s="286"/>
      <c r="G16" s="286"/>
      <c r="H16" s="286"/>
      <c r="I16" s="286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4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89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0"/>
      <c r="D6" s="16"/>
      <c r="E6" s="16"/>
    </row>
    <row r="7" spans="3:5" x14ac:dyDescent="0.15">
      <c r="C7" s="90"/>
      <c r="D7" s="370" t="s">
        <v>12</v>
      </c>
      <c r="E7" s="370"/>
    </row>
    <row r="8" spans="3:5" ht="24" customHeight="1" x14ac:dyDescent="0.15">
      <c r="C8" s="90"/>
      <c r="D8" s="371" t="str">
        <f>IF(org=0,"Не определено",org)</f>
        <v>ООО "Тюмень Водоканал"</v>
      </c>
      <c r="E8" s="371"/>
    </row>
    <row r="9" spans="3:5" ht="3" customHeight="1" x14ac:dyDescent="0.15">
      <c r="C9" s="90"/>
      <c r="D9" s="16"/>
      <c r="E9" s="16"/>
    </row>
    <row r="10" spans="3:5" ht="15.95" customHeight="1" thickBot="1" x14ac:dyDescent="0.2">
      <c r="C10" s="90"/>
      <c r="D10" s="152" t="s">
        <v>44</v>
      </c>
      <c r="E10" s="153" t="s">
        <v>128</v>
      </c>
    </row>
    <row r="11" spans="3:5" ht="15" thickTop="1" x14ac:dyDescent="0.15">
      <c r="C11" s="90"/>
      <c r="D11" s="63" t="s">
        <v>45</v>
      </c>
      <c r="E11" s="63" t="s">
        <v>5</v>
      </c>
    </row>
    <row r="12" spans="3:5" ht="15" hidden="1" customHeight="1" x14ac:dyDescent="0.15">
      <c r="C12" s="90"/>
      <c r="D12" s="107">
        <v>0</v>
      </c>
      <c r="E12" s="108"/>
    </row>
    <row r="13" spans="3:5" ht="15" customHeight="1" x14ac:dyDescent="0.15">
      <c r="C13" s="248" t="s">
        <v>418</v>
      </c>
      <c r="D13" s="251">
        <v>1</v>
      </c>
      <c r="E13" s="285"/>
    </row>
    <row r="14" spans="3:5" ht="12" customHeight="1" x14ac:dyDescent="0.15">
      <c r="C14" s="90"/>
      <c r="D14" s="150"/>
      <c r="E14" s="151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36" t="s">
        <v>13</v>
      </c>
      <c r="C2" s="436"/>
      <c r="D2" s="436"/>
    </row>
    <row r="4" spans="2:4" ht="21.75" customHeight="1" thickBot="1" x14ac:dyDescent="0.2">
      <c r="B4" s="50" t="s">
        <v>42</v>
      </c>
      <c r="C4" s="50" t="s">
        <v>43</v>
      </c>
      <c r="D4" s="50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19"/>
    <col min="2" max="2" width="65.28515625" style="319" customWidth="1"/>
    <col min="3" max="3" width="41" style="319" customWidth="1"/>
    <col min="4" max="16384" width="9.140625" style="319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9"/>
  <sheetViews>
    <sheetView showGridLines="0" zoomScaleNormal="100" workbookViewId="0"/>
  </sheetViews>
  <sheetFormatPr defaultRowHeight="11.25" x14ac:dyDescent="0.15"/>
  <cols>
    <col min="1" max="1" width="9.140625" style="319"/>
    <col min="2" max="2" width="65.28515625" style="319" customWidth="1"/>
    <col min="3" max="3" width="41" style="319" customWidth="1"/>
    <col min="4" max="16384" width="9.140625" style="319"/>
  </cols>
  <sheetData>
    <row r="1" spans="1:2" x14ac:dyDescent="0.15">
      <c r="A1" s="319" t="s">
        <v>553</v>
      </c>
      <c r="B1" s="319" t="s">
        <v>554</v>
      </c>
    </row>
    <row r="2" spans="1:2" x14ac:dyDescent="0.15">
      <c r="A2" s="319">
        <v>64233350</v>
      </c>
      <c r="B2" s="319" t="s">
        <v>555</v>
      </c>
    </row>
    <row r="3" spans="1:2" x14ac:dyDescent="0.15">
      <c r="A3" s="319">
        <v>64233351</v>
      </c>
      <c r="B3" s="319" t="s">
        <v>556</v>
      </c>
    </row>
    <row r="4" spans="1:2" x14ac:dyDescent="0.15">
      <c r="A4" s="319">
        <v>64233352</v>
      </c>
      <c r="B4" s="319" t="s">
        <v>557</v>
      </c>
    </row>
    <row r="5" spans="1:2" x14ac:dyDescent="0.15">
      <c r="A5" s="319">
        <v>64233353</v>
      </c>
      <c r="B5" s="319" t="s">
        <v>558</v>
      </c>
    </row>
    <row r="6" spans="1:2" x14ac:dyDescent="0.15">
      <c r="A6" s="319">
        <v>64233354</v>
      </c>
      <c r="B6" s="319" t="s">
        <v>559</v>
      </c>
    </row>
    <row r="7" spans="1:2" x14ac:dyDescent="0.15">
      <c r="A7" s="319">
        <v>64233355</v>
      </c>
      <c r="B7" s="319" t="s">
        <v>560</v>
      </c>
    </row>
    <row r="8" spans="1:2" x14ac:dyDescent="0.15">
      <c r="A8" s="319">
        <v>64233356</v>
      </c>
      <c r="B8" s="319" t="s">
        <v>561</v>
      </c>
    </row>
    <row r="9" spans="1:2" x14ac:dyDescent="0.15">
      <c r="A9" s="319">
        <v>64233357</v>
      </c>
      <c r="B9" s="319" t="s">
        <v>562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2"/>
  </cols>
  <sheetData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6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5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500</v>
      </c>
    </row>
    <row r="3" spans="1:2" x14ac:dyDescent="0.15">
      <c r="A3" t="s">
        <v>233</v>
      </c>
      <c r="B3" t="s">
        <v>503</v>
      </c>
    </row>
    <row r="4" spans="1:2" x14ac:dyDescent="0.15">
      <c r="A4" t="s">
        <v>17</v>
      </c>
      <c r="B4" t="s">
        <v>245</v>
      </c>
    </row>
    <row r="5" spans="1:2" x14ac:dyDescent="0.15">
      <c r="A5" t="s">
        <v>447</v>
      </c>
      <c r="B5" t="s">
        <v>235</v>
      </c>
    </row>
    <row r="6" spans="1:2" x14ac:dyDescent="0.15">
      <c r="A6" t="s">
        <v>415</v>
      </c>
      <c r="B6" t="s">
        <v>236</v>
      </c>
    </row>
    <row r="7" spans="1:2" x14ac:dyDescent="0.15">
      <c r="A7" t="s">
        <v>501</v>
      </c>
      <c r="B7" t="s">
        <v>237</v>
      </c>
    </row>
    <row r="8" spans="1:2" x14ac:dyDescent="0.15">
      <c r="A8" t="s">
        <v>502</v>
      </c>
      <c r="B8" t="s">
        <v>238</v>
      </c>
    </row>
    <row r="9" spans="1:2" x14ac:dyDescent="0.15">
      <c r="A9" t="s">
        <v>552</v>
      </c>
      <c r="B9" t="s">
        <v>239</v>
      </c>
    </row>
    <row r="10" spans="1:2" x14ac:dyDescent="0.15">
      <c r="A10" t="s">
        <v>410</v>
      </c>
      <c r="B10" t="s">
        <v>240</v>
      </c>
    </row>
    <row r="11" spans="1:2" x14ac:dyDescent="0.15">
      <c r="A11" t="s">
        <v>413</v>
      </c>
      <c r="B11" t="s">
        <v>241</v>
      </c>
    </row>
    <row r="12" spans="1:2" x14ac:dyDescent="0.15">
      <c r="A12" t="s">
        <v>12</v>
      </c>
      <c r="B12" t="s">
        <v>242</v>
      </c>
    </row>
    <row r="13" spans="1:2" x14ac:dyDescent="0.15">
      <c r="A13" t="s">
        <v>234</v>
      </c>
      <c r="B13" t="s">
        <v>243</v>
      </c>
    </row>
    <row r="14" spans="1:2" x14ac:dyDescent="0.15">
      <c r="A14"/>
      <c r="B14" t="s">
        <v>244</v>
      </c>
    </row>
    <row r="15" spans="1:2" x14ac:dyDescent="0.15">
      <c r="A15"/>
      <c r="B15" t="s">
        <v>246</v>
      </c>
    </row>
    <row r="16" spans="1:2" x14ac:dyDescent="0.15">
      <c r="A16"/>
      <c r="B16" t="s">
        <v>247</v>
      </c>
    </row>
    <row r="17" spans="1:2" x14ac:dyDescent="0.15">
      <c r="A17"/>
      <c r="B17" t="s">
        <v>248</v>
      </c>
    </row>
    <row r="18" spans="1:2" x14ac:dyDescent="0.15">
      <c r="A18"/>
      <c r="B18" t="s">
        <v>249</v>
      </c>
    </row>
    <row r="19" spans="1:2" x14ac:dyDescent="0.15">
      <c r="A19"/>
      <c r="B19" t="s">
        <v>250</v>
      </c>
    </row>
    <row r="20" spans="1:2" x14ac:dyDescent="0.15">
      <c r="A20"/>
      <c r="B20" t="s">
        <v>251</v>
      </c>
    </row>
    <row r="21" spans="1:2" x14ac:dyDescent="0.15">
      <c r="A21"/>
      <c r="B21" t="s">
        <v>414</v>
      </c>
    </row>
    <row r="22" spans="1:2" x14ac:dyDescent="0.15">
      <c r="A22"/>
      <c r="B22" t="s">
        <v>411</v>
      </c>
    </row>
    <row r="23" spans="1:2" x14ac:dyDescent="0.15">
      <c r="A23"/>
      <c r="B23" t="s">
        <v>252</v>
      </c>
    </row>
    <row r="24" spans="1:2" x14ac:dyDescent="0.15">
      <c r="A24"/>
      <c r="B24" t="s">
        <v>253</v>
      </c>
    </row>
    <row r="25" spans="1:2" x14ac:dyDescent="0.15">
      <c r="A25"/>
      <c r="B25" t="s">
        <v>254</v>
      </c>
    </row>
    <row r="26" spans="1:2" x14ac:dyDescent="0.15">
      <c r="A26"/>
      <c r="B26" t="s">
        <v>255</v>
      </c>
    </row>
    <row r="27" spans="1:2" x14ac:dyDescent="0.15">
      <c r="A27"/>
      <c r="B27" t="s">
        <v>256</v>
      </c>
    </row>
    <row r="28" spans="1:2" x14ac:dyDescent="0.15">
      <c r="A28"/>
      <c r="B28" t="s">
        <v>257</v>
      </c>
    </row>
    <row r="29" spans="1:2" x14ac:dyDescent="0.15">
      <c r="A29"/>
      <c r="B29" t="s">
        <v>258</v>
      </c>
    </row>
    <row r="30" spans="1:2" x14ac:dyDescent="0.15">
      <c r="A30"/>
      <c r="B30"/>
    </row>
    <row r="31" spans="1:2" x14ac:dyDescent="0.15">
      <c r="A31"/>
      <c r="B31"/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600075</xdr:colOff>
                <xdr:row>4</xdr:row>
                <xdr:rowOff>47625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69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5" customWidth="1"/>
    <col min="14" max="14" width="29.140625" style="116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7" customFormat="1" ht="51" x14ac:dyDescent="0.15">
      <c r="A1" s="66" t="s">
        <v>20</v>
      </c>
      <c r="B1" s="65"/>
      <c r="C1" s="66" t="s">
        <v>33</v>
      </c>
      <c r="D1" s="66" t="s">
        <v>30</v>
      </c>
      <c r="E1" s="66" t="s">
        <v>136</v>
      </c>
      <c r="F1" s="66" t="s">
        <v>189</v>
      </c>
      <c r="G1" s="66" t="s">
        <v>152</v>
      </c>
      <c r="H1" s="66" t="s">
        <v>157</v>
      </c>
      <c r="I1" s="66" t="s">
        <v>183</v>
      </c>
      <c r="J1" s="66" t="s">
        <v>225</v>
      </c>
      <c r="K1" s="66" t="s">
        <v>452</v>
      </c>
      <c r="L1" s="290" t="s">
        <v>462</v>
      </c>
      <c r="M1" s="66" t="s">
        <v>184</v>
      </c>
      <c r="N1" s="114" t="s">
        <v>267</v>
      </c>
      <c r="Q1" s="179" t="s">
        <v>268</v>
      </c>
      <c r="R1" s="192" t="s">
        <v>284</v>
      </c>
      <c r="S1" s="193" t="s">
        <v>285</v>
      </c>
      <c r="U1" s="235" t="s">
        <v>335</v>
      </c>
      <c r="V1" s="235" t="s">
        <v>336</v>
      </c>
      <c r="X1" s="235" t="s">
        <v>386</v>
      </c>
      <c r="Y1" s="235" t="s">
        <v>400</v>
      </c>
      <c r="Z1" s="235" t="s">
        <v>401</v>
      </c>
    </row>
    <row r="2" spans="1:26" ht="15.75" customHeight="1" x14ac:dyDescent="0.15">
      <c r="A2" s="8" t="s">
        <v>53</v>
      </c>
      <c r="C2" s="68">
        <v>2013</v>
      </c>
      <c r="D2" s="68" t="s">
        <v>31</v>
      </c>
      <c r="E2" s="71" t="s">
        <v>137</v>
      </c>
      <c r="F2" s="71" t="s">
        <v>190</v>
      </c>
      <c r="G2" s="71" t="s">
        <v>150</v>
      </c>
      <c r="H2" s="71" t="s">
        <v>154</v>
      </c>
      <c r="I2" s="71" t="s">
        <v>45</v>
      </c>
      <c r="J2" s="71" t="s">
        <v>226</v>
      </c>
      <c r="K2" s="117"/>
      <c r="L2" s="291">
        <v>54</v>
      </c>
      <c r="M2" s="66" t="s">
        <v>185</v>
      </c>
      <c r="N2" s="114" t="s">
        <v>266</v>
      </c>
      <c r="Q2" s="180" t="s">
        <v>446</v>
      </c>
      <c r="R2" s="190" t="s">
        <v>277</v>
      </c>
      <c r="S2" s="68" t="s">
        <v>286</v>
      </c>
      <c r="U2" s="6" t="s">
        <v>337</v>
      </c>
      <c r="V2" s="236" t="s">
        <v>337</v>
      </c>
      <c r="X2" s="236" t="s">
        <v>387</v>
      </c>
      <c r="Y2" s="236" t="s">
        <v>402</v>
      </c>
      <c r="Z2" s="6" t="s">
        <v>403</v>
      </c>
    </row>
    <row r="3" spans="1:26" ht="15.75" customHeight="1" x14ac:dyDescent="0.15">
      <c r="A3" s="8" t="s">
        <v>54</v>
      </c>
      <c r="C3" s="68">
        <v>2014</v>
      </c>
      <c r="D3" s="68" t="s">
        <v>32</v>
      </c>
      <c r="E3" s="71" t="s">
        <v>138</v>
      </c>
      <c r="F3" s="71" t="s">
        <v>191</v>
      </c>
      <c r="G3" s="71" t="s">
        <v>151</v>
      </c>
      <c r="H3" s="71" t="s">
        <v>155</v>
      </c>
      <c r="I3" s="71" t="s">
        <v>5</v>
      </c>
      <c r="J3" s="71" t="s">
        <v>223</v>
      </c>
      <c r="K3" s="117" t="s">
        <v>451</v>
      </c>
      <c r="L3" s="290" t="s">
        <v>487</v>
      </c>
      <c r="M3" s="66" t="s">
        <v>186</v>
      </c>
      <c r="N3" s="114" t="s">
        <v>264</v>
      </c>
      <c r="Q3" s="180" t="s">
        <v>269</v>
      </c>
      <c r="R3" s="190" t="s">
        <v>278</v>
      </c>
      <c r="S3" s="68" t="s">
        <v>287</v>
      </c>
      <c r="U3" s="6" t="s">
        <v>338</v>
      </c>
      <c r="V3" s="236" t="s">
        <v>338</v>
      </c>
      <c r="X3" s="237" t="s">
        <v>388</v>
      </c>
      <c r="Y3" s="236" t="s">
        <v>404</v>
      </c>
      <c r="Z3" s="236" t="s">
        <v>404</v>
      </c>
    </row>
    <row r="4" spans="1:26" ht="15.75" customHeight="1" x14ac:dyDescent="0.15">
      <c r="A4" s="8" t="s">
        <v>55</v>
      </c>
      <c r="C4" s="68">
        <v>2015</v>
      </c>
      <c r="E4" s="71" t="s">
        <v>139</v>
      </c>
      <c r="F4" s="71" t="s">
        <v>192</v>
      </c>
      <c r="H4" s="71" t="s">
        <v>156</v>
      </c>
      <c r="I4" s="71" t="s">
        <v>6</v>
      </c>
      <c r="J4" s="71" t="s">
        <v>224</v>
      </c>
      <c r="K4" s="117"/>
      <c r="L4" s="291">
        <v>103</v>
      </c>
      <c r="M4" s="66" t="s">
        <v>187</v>
      </c>
      <c r="N4" s="114" t="s">
        <v>265</v>
      </c>
      <c r="Q4" s="180" t="s">
        <v>445</v>
      </c>
      <c r="R4" s="190" t="s">
        <v>279</v>
      </c>
      <c r="S4" s="68" t="s">
        <v>288</v>
      </c>
      <c r="U4" s="6" t="s">
        <v>339</v>
      </c>
      <c r="V4" s="236" t="s">
        <v>339</v>
      </c>
    </row>
    <row r="5" spans="1:26" ht="25.5" x14ac:dyDescent="0.15">
      <c r="A5" s="8" t="s">
        <v>56</v>
      </c>
      <c r="C5" s="68">
        <v>2016</v>
      </c>
      <c r="E5" s="71" t="s">
        <v>140</v>
      </c>
      <c r="F5" s="71" t="s">
        <v>193</v>
      </c>
      <c r="I5" s="71" t="s">
        <v>7</v>
      </c>
      <c r="M5" s="66" t="s">
        <v>188</v>
      </c>
      <c r="N5" s="114" t="s">
        <v>263</v>
      </c>
      <c r="R5" s="191" t="s">
        <v>280</v>
      </c>
      <c r="S5" s="68" t="s">
        <v>294</v>
      </c>
      <c r="U5" s="6" t="s">
        <v>340</v>
      </c>
      <c r="V5" s="236" t="s">
        <v>340</v>
      </c>
    </row>
    <row r="6" spans="1:26" ht="22.5" x14ac:dyDescent="0.15">
      <c r="A6" s="8" t="s">
        <v>57</v>
      </c>
      <c r="C6" s="68">
        <v>2017</v>
      </c>
      <c r="E6" s="71" t="s">
        <v>141</v>
      </c>
      <c r="F6" s="117"/>
      <c r="I6" s="71" t="s">
        <v>21</v>
      </c>
      <c r="M6" s="7"/>
      <c r="N6" s="7"/>
      <c r="Q6" s="178"/>
      <c r="R6" s="191" t="s">
        <v>281</v>
      </c>
      <c r="S6" s="68" t="s">
        <v>295</v>
      </c>
      <c r="U6" s="6" t="s">
        <v>341</v>
      </c>
      <c r="V6" s="236" t="s">
        <v>341</v>
      </c>
    </row>
    <row r="7" spans="1:26" ht="22.5" x14ac:dyDescent="0.15">
      <c r="A7" s="8" t="s">
        <v>58</v>
      </c>
      <c r="E7" s="71" t="s">
        <v>142</v>
      </c>
      <c r="F7" s="117"/>
      <c r="I7" s="71" t="s">
        <v>22</v>
      </c>
      <c r="M7" s="7"/>
      <c r="N7" s="7"/>
      <c r="R7" s="191" t="s">
        <v>282</v>
      </c>
      <c r="S7" s="68" t="s">
        <v>289</v>
      </c>
      <c r="U7" s="6" t="s">
        <v>342</v>
      </c>
      <c r="V7" s="236" t="s">
        <v>342</v>
      </c>
    </row>
    <row r="8" spans="1:26" x14ac:dyDescent="0.15">
      <c r="A8" s="8" t="s">
        <v>59</v>
      </c>
      <c r="E8" s="71" t="s">
        <v>143</v>
      </c>
      <c r="F8" s="117"/>
      <c r="I8" s="71" t="s">
        <v>133</v>
      </c>
      <c r="R8" s="190" t="s">
        <v>283</v>
      </c>
      <c r="S8" s="68" t="s">
        <v>290</v>
      </c>
      <c r="U8" s="6" t="s">
        <v>343</v>
      </c>
      <c r="V8" s="236" t="s">
        <v>343</v>
      </c>
    </row>
    <row r="9" spans="1:26" x14ac:dyDescent="0.15">
      <c r="A9" s="8" t="s">
        <v>60</v>
      </c>
      <c r="E9" s="71" t="s">
        <v>144</v>
      </c>
      <c r="F9" s="117"/>
      <c r="I9" s="71" t="s">
        <v>134</v>
      </c>
      <c r="R9" s="194"/>
      <c r="S9" s="68" t="s">
        <v>291</v>
      </c>
      <c r="U9" s="6" t="s">
        <v>344</v>
      </c>
      <c r="V9" s="236" t="s">
        <v>344</v>
      </c>
    </row>
    <row r="10" spans="1:26" ht="12" customHeight="1" x14ac:dyDescent="0.15">
      <c r="A10" s="8" t="s">
        <v>61</v>
      </c>
      <c r="E10" s="71" t="s">
        <v>145</v>
      </c>
      <c r="F10" s="117"/>
      <c r="I10" s="71" t="s">
        <v>161</v>
      </c>
      <c r="R10" s="194"/>
      <c r="S10" s="68" t="s">
        <v>292</v>
      </c>
      <c r="U10" s="6" t="s">
        <v>345</v>
      </c>
      <c r="V10" s="236" t="s">
        <v>345</v>
      </c>
    </row>
    <row r="11" spans="1:26" ht="12" customHeight="1" x14ac:dyDescent="0.15">
      <c r="A11" s="8" t="s">
        <v>62</v>
      </c>
      <c r="E11" s="71" t="s">
        <v>146</v>
      </c>
      <c r="F11" s="117"/>
      <c r="I11" s="71" t="s">
        <v>162</v>
      </c>
      <c r="R11" s="269" t="s">
        <v>429</v>
      </c>
      <c r="S11" s="68" t="s">
        <v>293</v>
      </c>
      <c r="U11" s="6" t="s">
        <v>346</v>
      </c>
      <c r="V11" s="236" t="s">
        <v>346</v>
      </c>
    </row>
    <row r="12" spans="1:26" ht="38.25" x14ac:dyDescent="0.15">
      <c r="A12" s="8" t="s">
        <v>18</v>
      </c>
      <c r="E12" s="71" t="s">
        <v>147</v>
      </c>
      <c r="F12" s="117"/>
      <c r="I12" s="71" t="s">
        <v>163</v>
      </c>
      <c r="R12" s="269" t="s">
        <v>428</v>
      </c>
      <c r="U12" s="6" t="s">
        <v>162</v>
      </c>
      <c r="V12" s="236" t="s">
        <v>162</v>
      </c>
    </row>
    <row r="13" spans="1:26" ht="25.5" x14ac:dyDescent="0.15">
      <c r="A13" s="8" t="s">
        <v>63</v>
      </c>
      <c r="E13" s="71" t="s">
        <v>148</v>
      </c>
      <c r="F13" s="117"/>
      <c r="I13" s="71" t="s">
        <v>164</v>
      </c>
      <c r="R13" s="269" t="s">
        <v>427</v>
      </c>
      <c r="U13" s="6" t="s">
        <v>163</v>
      </c>
      <c r="V13" s="236" t="s">
        <v>163</v>
      </c>
    </row>
    <row r="14" spans="1:26" ht="12.75" x14ac:dyDescent="0.15">
      <c r="A14" s="8" t="s">
        <v>19</v>
      </c>
      <c r="I14" s="71" t="s">
        <v>165</v>
      </c>
      <c r="R14" s="269" t="s">
        <v>426</v>
      </c>
      <c r="U14" s="6" t="s">
        <v>164</v>
      </c>
      <c r="V14" s="236" t="s">
        <v>164</v>
      </c>
    </row>
    <row r="15" spans="1:26" ht="12.75" x14ac:dyDescent="0.15">
      <c r="A15" s="8" t="s">
        <v>64</v>
      </c>
      <c r="I15" s="71" t="s">
        <v>166</v>
      </c>
      <c r="R15" s="269" t="s">
        <v>425</v>
      </c>
      <c r="U15" s="6" t="s">
        <v>165</v>
      </c>
      <c r="V15" s="236" t="s">
        <v>165</v>
      </c>
    </row>
    <row r="16" spans="1:26" ht="12.75" x14ac:dyDescent="0.15">
      <c r="A16" s="8" t="s">
        <v>65</v>
      </c>
      <c r="I16" s="71" t="s">
        <v>167</v>
      </c>
      <c r="R16" s="269" t="s">
        <v>424</v>
      </c>
      <c r="U16" s="6" t="s">
        <v>166</v>
      </c>
      <c r="V16" s="236" t="s">
        <v>166</v>
      </c>
    </row>
    <row r="17" spans="1:22" ht="12.75" x14ac:dyDescent="0.15">
      <c r="A17" s="8" t="s">
        <v>66</v>
      </c>
      <c r="I17" s="71" t="s">
        <v>168</v>
      </c>
      <c r="R17" s="269" t="s">
        <v>423</v>
      </c>
      <c r="U17" s="6" t="s">
        <v>167</v>
      </c>
      <c r="V17" s="236" t="s">
        <v>167</v>
      </c>
    </row>
    <row r="18" spans="1:22" ht="12.75" x14ac:dyDescent="0.15">
      <c r="A18" s="8" t="s">
        <v>67</v>
      </c>
      <c r="I18" s="71" t="s">
        <v>169</v>
      </c>
      <c r="R18" s="269" t="s">
        <v>422</v>
      </c>
      <c r="U18" s="6" t="s">
        <v>168</v>
      </c>
      <c r="V18" s="236" t="s">
        <v>168</v>
      </c>
    </row>
    <row r="19" spans="1:22" x14ac:dyDescent="0.15">
      <c r="A19" s="8" t="s">
        <v>68</v>
      </c>
      <c r="I19" s="71" t="s">
        <v>170</v>
      </c>
      <c r="U19" s="6" t="s">
        <v>169</v>
      </c>
      <c r="V19" s="236" t="s">
        <v>169</v>
      </c>
    </row>
    <row r="20" spans="1:22" x14ac:dyDescent="0.15">
      <c r="A20" s="8" t="s">
        <v>69</v>
      </c>
      <c r="I20" s="71" t="s">
        <v>171</v>
      </c>
      <c r="U20" s="6" t="s">
        <v>170</v>
      </c>
      <c r="V20" s="236" t="s">
        <v>170</v>
      </c>
    </row>
    <row r="21" spans="1:22" x14ac:dyDescent="0.15">
      <c r="A21" s="8" t="s">
        <v>70</v>
      </c>
      <c r="I21" s="71" t="s">
        <v>172</v>
      </c>
      <c r="U21" s="6" t="s">
        <v>171</v>
      </c>
      <c r="V21" s="236" t="s">
        <v>171</v>
      </c>
    </row>
    <row r="22" spans="1:22" x14ac:dyDescent="0.15">
      <c r="A22" s="8" t="s">
        <v>71</v>
      </c>
      <c r="U22" s="6" t="s">
        <v>172</v>
      </c>
      <c r="V22" s="236" t="s">
        <v>172</v>
      </c>
    </row>
    <row r="23" spans="1:22" x14ac:dyDescent="0.15">
      <c r="A23" s="8" t="s">
        <v>72</v>
      </c>
      <c r="U23" s="6" t="s">
        <v>347</v>
      </c>
      <c r="V23" s="236" t="s">
        <v>347</v>
      </c>
    </row>
    <row r="24" spans="1:22" x14ac:dyDescent="0.15">
      <c r="A24" s="8" t="s">
        <v>73</v>
      </c>
      <c r="U24" s="6" t="s">
        <v>348</v>
      </c>
      <c r="V24" s="236" t="s">
        <v>348</v>
      </c>
    </row>
    <row r="25" spans="1:22" x14ac:dyDescent="0.15">
      <c r="A25" s="8" t="s">
        <v>74</v>
      </c>
      <c r="U25" s="6" t="s">
        <v>349</v>
      </c>
      <c r="V25" s="236" t="s">
        <v>349</v>
      </c>
    </row>
    <row r="26" spans="1:22" x14ac:dyDescent="0.15">
      <c r="A26" s="8" t="s">
        <v>75</v>
      </c>
      <c r="V26" s="236" t="s">
        <v>350</v>
      </c>
    </row>
    <row r="27" spans="1:22" x14ac:dyDescent="0.15">
      <c r="A27" s="8" t="s">
        <v>76</v>
      </c>
      <c r="V27" s="236" t="s">
        <v>351</v>
      </c>
    </row>
    <row r="28" spans="1:22" x14ac:dyDescent="0.15">
      <c r="A28" s="8" t="s">
        <v>77</v>
      </c>
      <c r="V28" s="236" t="s">
        <v>352</v>
      </c>
    </row>
    <row r="29" spans="1:22" x14ac:dyDescent="0.15">
      <c r="A29" s="8" t="s">
        <v>78</v>
      </c>
      <c r="V29" s="236" t="s">
        <v>353</v>
      </c>
    </row>
    <row r="30" spans="1:22" x14ac:dyDescent="0.15">
      <c r="A30" s="8" t="s">
        <v>79</v>
      </c>
      <c r="V30" s="236" t="s">
        <v>354</v>
      </c>
    </row>
    <row r="31" spans="1:22" x14ac:dyDescent="0.15">
      <c r="A31" s="8" t="s">
        <v>80</v>
      </c>
      <c r="V31" s="236" t="s">
        <v>355</v>
      </c>
    </row>
    <row r="32" spans="1:22" x14ac:dyDescent="0.15">
      <c r="A32" s="8" t="s">
        <v>81</v>
      </c>
      <c r="V32" s="236" t="s">
        <v>356</v>
      </c>
    </row>
    <row r="33" spans="1:22" x14ac:dyDescent="0.15">
      <c r="A33" s="8" t="s">
        <v>82</v>
      </c>
      <c r="V33" s="236" t="s">
        <v>357</v>
      </c>
    </row>
    <row r="34" spans="1:22" x14ac:dyDescent="0.15">
      <c r="A34" s="8" t="s">
        <v>83</v>
      </c>
      <c r="V34" s="236" t="s">
        <v>358</v>
      </c>
    </row>
    <row r="35" spans="1:22" x14ac:dyDescent="0.15">
      <c r="A35" s="8" t="s">
        <v>47</v>
      </c>
      <c r="V35" s="236" t="s">
        <v>359</v>
      </c>
    </row>
    <row r="36" spans="1:22" x14ac:dyDescent="0.15">
      <c r="A36" s="8" t="s">
        <v>48</v>
      </c>
      <c r="V36" s="236" t="s">
        <v>360</v>
      </c>
    </row>
    <row r="37" spans="1:22" x14ac:dyDescent="0.15">
      <c r="A37" s="8" t="s">
        <v>49</v>
      </c>
      <c r="V37" s="236" t="s">
        <v>361</v>
      </c>
    </row>
    <row r="38" spans="1:22" x14ac:dyDescent="0.15">
      <c r="A38" s="8" t="s">
        <v>50</v>
      </c>
      <c r="V38" s="236" t="s">
        <v>362</v>
      </c>
    </row>
    <row r="39" spans="1:22" x14ac:dyDescent="0.15">
      <c r="A39" s="8" t="s">
        <v>51</v>
      </c>
      <c r="V39" s="236" t="s">
        <v>363</v>
      </c>
    </row>
    <row r="40" spans="1:22" x14ac:dyDescent="0.15">
      <c r="A40" s="8" t="s">
        <v>52</v>
      </c>
      <c r="V40" s="236" t="s">
        <v>364</v>
      </c>
    </row>
    <row r="41" spans="1:22" x14ac:dyDescent="0.15">
      <c r="A41" s="8" t="s">
        <v>84</v>
      </c>
      <c r="V41" s="236" t="s">
        <v>365</v>
      </c>
    </row>
    <row r="42" spans="1:22" x14ac:dyDescent="0.15">
      <c r="A42" s="8" t="s">
        <v>85</v>
      </c>
      <c r="V42" s="236" t="s">
        <v>366</v>
      </c>
    </row>
    <row r="43" spans="1:22" x14ac:dyDescent="0.15">
      <c r="A43" s="8" t="s">
        <v>86</v>
      </c>
      <c r="V43" s="236" t="s">
        <v>367</v>
      </c>
    </row>
    <row r="44" spans="1:22" x14ac:dyDescent="0.15">
      <c r="A44" s="8" t="s">
        <v>87</v>
      </c>
      <c r="V44" s="236" t="s">
        <v>368</v>
      </c>
    </row>
    <row r="45" spans="1:22" x14ac:dyDescent="0.15">
      <c r="A45" s="8" t="s">
        <v>88</v>
      </c>
      <c r="V45" s="236" t="s">
        <v>369</v>
      </c>
    </row>
    <row r="46" spans="1:22" x14ac:dyDescent="0.15">
      <c r="A46" s="8" t="s">
        <v>109</v>
      </c>
      <c r="V46" s="236" t="s">
        <v>370</v>
      </c>
    </row>
    <row r="47" spans="1:22" x14ac:dyDescent="0.15">
      <c r="A47" s="8" t="s">
        <v>110</v>
      </c>
      <c r="V47" s="236" t="s">
        <v>371</v>
      </c>
    </row>
    <row r="48" spans="1:22" x14ac:dyDescent="0.15">
      <c r="A48" s="8" t="s">
        <v>111</v>
      </c>
      <c r="V48" s="236" t="s">
        <v>372</v>
      </c>
    </row>
    <row r="49" spans="1:22" x14ac:dyDescent="0.15">
      <c r="A49" s="8" t="s">
        <v>89</v>
      </c>
      <c r="V49" s="236" t="s">
        <v>373</v>
      </c>
    </row>
    <row r="50" spans="1:22" x14ac:dyDescent="0.15">
      <c r="A50" s="8" t="s">
        <v>90</v>
      </c>
      <c r="V50" s="236" t="s">
        <v>374</v>
      </c>
    </row>
    <row r="51" spans="1:22" x14ac:dyDescent="0.15">
      <c r="A51" s="8" t="s">
        <v>91</v>
      </c>
      <c r="V51" s="236" t="s">
        <v>375</v>
      </c>
    </row>
    <row r="52" spans="1:22" x14ac:dyDescent="0.15">
      <c r="A52" s="8" t="s">
        <v>92</v>
      </c>
      <c r="V52" s="236" t="s">
        <v>376</v>
      </c>
    </row>
    <row r="53" spans="1:22" x14ac:dyDescent="0.15">
      <c r="A53" s="8" t="s">
        <v>93</v>
      </c>
      <c r="V53" s="236" t="s">
        <v>377</v>
      </c>
    </row>
    <row r="54" spans="1:22" x14ac:dyDescent="0.15">
      <c r="A54" s="8" t="s">
        <v>94</v>
      </c>
      <c r="V54" s="236" t="s">
        <v>378</v>
      </c>
    </row>
    <row r="55" spans="1:22" x14ac:dyDescent="0.15">
      <c r="A55" s="8" t="s">
        <v>95</v>
      </c>
      <c r="V55" s="236" t="s">
        <v>379</v>
      </c>
    </row>
    <row r="56" spans="1:22" x14ac:dyDescent="0.15">
      <c r="A56" s="8" t="s">
        <v>96</v>
      </c>
      <c r="V56" s="236" t="s">
        <v>380</v>
      </c>
    </row>
    <row r="57" spans="1:22" x14ac:dyDescent="0.15">
      <c r="A57" s="8" t="s">
        <v>97</v>
      </c>
      <c r="V57" s="236" t="s">
        <v>381</v>
      </c>
    </row>
    <row r="58" spans="1:22" x14ac:dyDescent="0.15">
      <c r="A58" s="8" t="s">
        <v>98</v>
      </c>
      <c r="V58" s="236" t="s">
        <v>382</v>
      </c>
    </row>
    <row r="59" spans="1:22" x14ac:dyDescent="0.15">
      <c r="A59" s="8" t="s">
        <v>99</v>
      </c>
      <c r="V59" s="236" t="s">
        <v>383</v>
      </c>
    </row>
    <row r="60" spans="1:22" x14ac:dyDescent="0.15">
      <c r="A60" s="8" t="s">
        <v>41</v>
      </c>
      <c r="V60" s="236" t="s">
        <v>384</v>
      </c>
    </row>
    <row r="61" spans="1:22" x14ac:dyDescent="0.15">
      <c r="A61" s="8" t="s">
        <v>100</v>
      </c>
      <c r="V61" s="236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1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3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2" customFormat="1" x14ac:dyDescent="0.15">
      <c r="A2" s="52" t="s">
        <v>173</v>
      </c>
      <c r="B2" s="52" t="s">
        <v>227</v>
      </c>
      <c r="C2" s="52" t="s">
        <v>228</v>
      </c>
    </row>
    <row r="4" spans="1:15" s="53" customFormat="1" ht="15" customHeight="1" x14ac:dyDescent="0.15">
      <c r="C4" s="85"/>
      <c r="D4" s="372">
        <v>1</v>
      </c>
      <c r="E4" s="451"/>
      <c r="F4" s="166"/>
      <c r="G4" s="372">
        <v>1</v>
      </c>
      <c r="H4" s="376"/>
      <c r="I4" s="362"/>
      <c r="J4" s="363"/>
      <c r="K4" s="364"/>
      <c r="L4" s="160"/>
      <c r="M4" s="101"/>
      <c r="N4" s="186"/>
    </row>
    <row r="5" spans="1:15" s="53" customFormat="1" ht="15" customHeight="1" x14ac:dyDescent="0.15">
      <c r="C5" s="85"/>
      <c r="D5" s="372"/>
      <c r="E5" s="451"/>
      <c r="F5" s="156"/>
      <c r="G5" s="372"/>
      <c r="H5" s="376"/>
      <c r="I5" s="362"/>
      <c r="J5" s="363"/>
      <c r="K5" s="365"/>
      <c r="L5" s="183"/>
      <c r="M5" s="366"/>
      <c r="N5" s="367"/>
    </row>
    <row r="6" spans="1:15" s="53" customFormat="1" ht="15" customHeight="1" x14ac:dyDescent="0.15">
      <c r="C6" s="85"/>
      <c r="D6" s="372"/>
      <c r="E6" s="451"/>
      <c r="F6" s="163"/>
      <c r="G6" s="157"/>
      <c r="H6" s="144" t="s">
        <v>174</v>
      </c>
      <c r="I6" s="158"/>
      <c r="J6" s="158"/>
      <c r="K6" s="158"/>
      <c r="L6" s="184"/>
      <c r="M6" s="184"/>
      <c r="N6" s="185"/>
      <c r="O6" s="187"/>
    </row>
    <row r="9" spans="1:15" s="52" customFormat="1" x14ac:dyDescent="0.15">
      <c r="A9" s="52" t="s">
        <v>127</v>
      </c>
    </row>
    <row r="11" spans="1:15" s="15" customFormat="1" ht="15" customHeight="1" x14ac:dyDescent="0.2">
      <c r="C11" s="88"/>
      <c r="D11" s="251"/>
      <c r="E11" s="285"/>
    </row>
    <row r="14" spans="1:15" s="52" customFormat="1" x14ac:dyDescent="0.15">
      <c r="A14" s="52" t="s">
        <v>135</v>
      </c>
    </row>
    <row r="15" spans="1:15" s="83" customFormat="1" x14ac:dyDescent="0.15"/>
    <row r="17" spans="1:15" ht="15" customHeight="1" x14ac:dyDescent="0.15">
      <c r="A17" s="428"/>
      <c r="B17" s="73"/>
      <c r="C17" s="86"/>
      <c r="D17" s="103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28"/>
      <c r="B18" s="73"/>
      <c r="C18" s="86"/>
      <c r="D18" s="104" t="str">
        <f>A17&amp;".1"</f>
        <v>.1</v>
      </c>
      <c r="E18" s="111" t="s">
        <v>180</v>
      </c>
      <c r="F18" s="105"/>
      <c r="G18" s="146"/>
      <c r="H18" s="106"/>
      <c r="I18" s="1"/>
    </row>
    <row r="23" spans="1:15" s="52" customFormat="1" x14ac:dyDescent="0.15">
      <c r="A23" s="52" t="s">
        <v>229</v>
      </c>
      <c r="B23" s="52" t="s">
        <v>230</v>
      </c>
      <c r="C23" s="52" t="s">
        <v>231</v>
      </c>
    </row>
    <row r="25" spans="1:15" s="53" customFormat="1" ht="15" customHeight="1" x14ac:dyDescent="0.15">
      <c r="C25" s="85"/>
      <c r="D25" s="372">
        <v>1</v>
      </c>
      <c r="E25" s="451"/>
      <c r="F25" s="166"/>
      <c r="G25" s="372"/>
      <c r="H25" s="376"/>
      <c r="I25" s="362"/>
      <c r="J25" s="363"/>
      <c r="K25" s="364"/>
      <c r="L25" s="160"/>
      <c r="M25" s="101"/>
      <c r="N25" s="186"/>
    </row>
    <row r="26" spans="1:15" s="53" customFormat="1" ht="15" customHeight="1" x14ac:dyDescent="0.15">
      <c r="C26" s="85"/>
      <c r="D26" s="372"/>
      <c r="E26" s="451"/>
      <c r="F26" s="156"/>
      <c r="G26" s="372"/>
      <c r="H26" s="376"/>
      <c r="I26" s="362"/>
      <c r="J26" s="363"/>
      <c r="K26" s="365"/>
      <c r="L26" s="183"/>
      <c r="M26" s="366"/>
      <c r="N26" s="367"/>
    </row>
    <row r="27" spans="1:15" s="53" customFormat="1" ht="15" customHeight="1" x14ac:dyDescent="0.15">
      <c r="C27" s="85"/>
      <c r="D27" s="372"/>
      <c r="E27" s="451"/>
      <c r="F27" s="163"/>
      <c r="G27" s="157"/>
      <c r="H27" s="144" t="s">
        <v>174</v>
      </c>
      <c r="I27" s="158"/>
      <c r="J27" s="158"/>
      <c r="K27" s="158"/>
      <c r="L27" s="184"/>
      <c r="M27" s="184"/>
      <c r="N27" s="185"/>
      <c r="O27" s="187"/>
    </row>
    <row r="30" spans="1:15" x14ac:dyDescent="0.15">
      <c r="A30" s="52" t="s">
        <v>272</v>
      </c>
    </row>
    <row r="31" spans="1:15" s="53" customFormat="1" ht="15" customHeight="1" x14ac:dyDescent="0.15">
      <c r="C31" s="85"/>
      <c r="D31" s="372">
        <v>1</v>
      </c>
      <c r="E31" s="448"/>
      <c r="F31" s="166"/>
      <c r="G31" s="372">
        <v>1</v>
      </c>
      <c r="H31" s="452"/>
      <c r="I31" s="409"/>
      <c r="J31" s="412"/>
      <c r="K31" s="160" t="s">
        <v>45</v>
      </c>
      <c r="L31" s="164"/>
      <c r="M31" s="189"/>
    </row>
    <row r="32" spans="1:15" s="53" customFormat="1" ht="15" customHeight="1" x14ac:dyDescent="0.15">
      <c r="C32" s="85"/>
      <c r="D32" s="372"/>
      <c r="E32" s="449"/>
      <c r="F32" s="156"/>
      <c r="G32" s="372"/>
      <c r="H32" s="452"/>
      <c r="I32" s="409"/>
      <c r="J32" s="412"/>
      <c r="K32" s="157"/>
      <c r="L32" s="437" t="s">
        <v>276</v>
      </c>
      <c r="M32" s="438"/>
    </row>
    <row r="33" spans="1:16" s="53" customFormat="1" ht="15" customHeight="1" x14ac:dyDescent="0.15">
      <c r="C33" s="85"/>
      <c r="D33" s="372"/>
      <c r="E33" s="450"/>
      <c r="F33" s="163"/>
      <c r="G33" s="157"/>
      <c r="H33" s="144" t="s">
        <v>275</v>
      </c>
      <c r="I33" s="158"/>
      <c r="J33" s="158"/>
      <c r="K33" s="158"/>
      <c r="L33" s="158"/>
      <c r="M33" s="159"/>
    </row>
    <row r="35" spans="1:16" s="52" customFormat="1" x14ac:dyDescent="0.15">
      <c r="A35" s="52" t="s">
        <v>272</v>
      </c>
      <c r="B35" s="52" t="s">
        <v>272</v>
      </c>
      <c r="C35" s="52" t="s">
        <v>272</v>
      </c>
    </row>
    <row r="37" spans="1:16" s="53" customFormat="1" ht="23.25" customHeight="1" x14ac:dyDescent="0.15">
      <c r="C37" s="85"/>
      <c r="D37" s="372">
        <v>1</v>
      </c>
      <c r="E37" s="448"/>
      <c r="F37" s="166"/>
      <c r="G37" s="372">
        <v>1</v>
      </c>
      <c r="H37" s="441"/>
      <c r="I37" s="409"/>
      <c r="J37" s="411"/>
      <c r="K37" s="234" t="str">
        <f>L37&amp;".1"</f>
        <v>1.1</v>
      </c>
      <c r="L37" s="445" t="s">
        <v>45</v>
      </c>
      <c r="M37" s="232" t="s">
        <v>273</v>
      </c>
      <c r="N37" s="258"/>
      <c r="O37" s="231"/>
    </row>
    <row r="38" spans="1:16" s="53" customFormat="1" ht="23.25" customHeight="1" x14ac:dyDescent="0.15">
      <c r="C38" s="85"/>
      <c r="D38" s="372"/>
      <c r="E38" s="449"/>
      <c r="F38" s="166"/>
      <c r="G38" s="372"/>
      <c r="H38" s="442"/>
      <c r="I38" s="409"/>
      <c r="J38" s="411"/>
      <c r="K38" s="234" t="str">
        <f>L37&amp;".2"</f>
        <v>1.2</v>
      </c>
      <c r="L38" s="446"/>
      <c r="M38" s="226" t="s">
        <v>333</v>
      </c>
      <c r="N38" s="259"/>
      <c r="O38" s="231"/>
      <c r="P38" s="87"/>
    </row>
    <row r="39" spans="1:16" s="53" customFormat="1" ht="23.25" customHeight="1" x14ac:dyDescent="0.15">
      <c r="C39" s="85"/>
      <c r="D39" s="372"/>
      <c r="E39" s="449"/>
      <c r="F39" s="166"/>
      <c r="G39" s="372"/>
      <c r="H39" s="442"/>
      <c r="I39" s="409"/>
      <c r="J39" s="411"/>
      <c r="K39" s="234" t="str">
        <f>L37&amp;".3"</f>
        <v>1.3</v>
      </c>
      <c r="L39" s="446"/>
      <c r="M39" s="226" t="s">
        <v>332</v>
      </c>
      <c r="N39" s="259"/>
      <c r="O39" s="231"/>
      <c r="P39" s="87"/>
    </row>
    <row r="40" spans="1:16" s="53" customFormat="1" ht="23.25" customHeight="1" x14ac:dyDescent="0.15">
      <c r="C40" s="85"/>
      <c r="D40" s="372"/>
      <c r="E40" s="449"/>
      <c r="F40" s="166"/>
      <c r="G40" s="372"/>
      <c r="H40" s="442"/>
      <c r="I40" s="409"/>
      <c r="J40" s="411"/>
      <c r="K40" s="234" t="str">
        <f>L37&amp;".4"</f>
        <v>1.4</v>
      </c>
      <c r="L40" s="446"/>
      <c r="M40" s="226" t="s">
        <v>326</v>
      </c>
      <c r="N40" s="260"/>
      <c r="O40" s="231"/>
      <c r="P40" s="87"/>
    </row>
    <row r="41" spans="1:16" s="53" customFormat="1" ht="23.25" customHeight="1" x14ac:dyDescent="0.15">
      <c r="C41" s="85"/>
      <c r="D41" s="372"/>
      <c r="E41" s="449"/>
      <c r="F41" s="166"/>
      <c r="G41" s="372"/>
      <c r="H41" s="442"/>
      <c r="I41" s="409"/>
      <c r="J41" s="411"/>
      <c r="K41" s="234" t="str">
        <f>L37&amp;".5"</f>
        <v>1.5</v>
      </c>
      <c r="L41" s="446"/>
      <c r="M41" s="229" t="s">
        <v>327</v>
      </c>
      <c r="N41" s="259"/>
      <c r="O41" s="231"/>
      <c r="P41" s="87"/>
    </row>
    <row r="42" spans="1:16" s="53" customFormat="1" ht="23.25" customHeight="1" x14ac:dyDescent="0.15">
      <c r="C42" s="85"/>
      <c r="D42" s="372"/>
      <c r="E42" s="449"/>
      <c r="F42" s="166"/>
      <c r="G42" s="372"/>
      <c r="H42" s="442"/>
      <c r="I42" s="409"/>
      <c r="J42" s="411"/>
      <c r="K42" s="234" t="str">
        <f>L37&amp;".6"</f>
        <v>1.6</v>
      </c>
      <c r="L42" s="446"/>
      <c r="M42" s="230" t="s">
        <v>328</v>
      </c>
      <c r="N42" s="261"/>
      <c r="O42" s="231"/>
      <c r="P42" s="87"/>
    </row>
    <row r="43" spans="1:16" s="53" customFormat="1" ht="23.25" customHeight="1" x14ac:dyDescent="0.15">
      <c r="C43" s="85"/>
      <c r="D43" s="372"/>
      <c r="E43" s="449"/>
      <c r="F43" s="166"/>
      <c r="G43" s="372"/>
      <c r="H43" s="442"/>
      <c r="I43" s="409"/>
      <c r="J43" s="411"/>
      <c r="K43" s="234" t="str">
        <f>L37&amp;".7"</f>
        <v>1.7</v>
      </c>
      <c r="L43" s="446"/>
      <c r="M43" s="229" t="s">
        <v>300</v>
      </c>
      <c r="N43" s="259"/>
      <c r="O43" s="231"/>
      <c r="P43" s="87"/>
    </row>
    <row r="44" spans="1:16" s="53" customFormat="1" ht="23.25" customHeight="1" x14ac:dyDescent="0.15">
      <c r="C44" s="85"/>
      <c r="D44" s="372"/>
      <c r="E44" s="449"/>
      <c r="F44" s="166"/>
      <c r="G44" s="372"/>
      <c r="H44" s="442"/>
      <c r="I44" s="409"/>
      <c r="J44" s="411"/>
      <c r="K44" s="234" t="str">
        <f>L37&amp;".8"</f>
        <v>1.8</v>
      </c>
      <c r="L44" s="446"/>
      <c r="M44" s="226" t="s">
        <v>329</v>
      </c>
      <c r="N44" s="260"/>
      <c r="O44" s="231"/>
      <c r="P44" s="87"/>
    </row>
    <row r="45" spans="1:16" s="53" customFormat="1" ht="23.25" customHeight="1" x14ac:dyDescent="0.15">
      <c r="C45" s="85"/>
      <c r="D45" s="372"/>
      <c r="E45" s="449"/>
      <c r="F45" s="166"/>
      <c r="G45" s="372"/>
      <c r="H45" s="442"/>
      <c r="I45" s="409"/>
      <c r="J45" s="411"/>
      <c r="K45" s="234" t="str">
        <f>L37&amp;".9"</f>
        <v>1.9</v>
      </c>
      <c r="L45" s="446"/>
      <c r="M45" s="229" t="s">
        <v>330</v>
      </c>
      <c r="N45" s="259"/>
      <c r="O45" s="231"/>
      <c r="P45" s="87"/>
    </row>
    <row r="46" spans="1:16" s="53" customFormat="1" ht="23.25" customHeight="1" x14ac:dyDescent="0.15">
      <c r="C46" s="85"/>
      <c r="D46" s="372"/>
      <c r="E46" s="449"/>
      <c r="F46" s="166"/>
      <c r="G46" s="372"/>
      <c r="H46" s="442"/>
      <c r="I46" s="409"/>
      <c r="J46" s="411"/>
      <c r="K46" s="234" t="str">
        <f>L37&amp;".10"</f>
        <v>1.10</v>
      </c>
      <c r="L46" s="446"/>
      <c r="M46" s="226" t="s">
        <v>301</v>
      </c>
      <c r="N46" s="260"/>
      <c r="O46" s="231"/>
      <c r="P46" s="87"/>
    </row>
    <row r="47" spans="1:16" s="53" customFormat="1" ht="23.25" customHeight="1" x14ac:dyDescent="0.15">
      <c r="C47" s="85"/>
      <c r="D47" s="372"/>
      <c r="E47" s="449"/>
      <c r="F47" s="166"/>
      <c r="G47" s="372"/>
      <c r="H47" s="442"/>
      <c r="I47" s="409"/>
      <c r="J47" s="411"/>
      <c r="K47" s="234" t="str">
        <f>L37&amp;".11"</f>
        <v>1.11</v>
      </c>
      <c r="L47" s="446"/>
      <c r="M47" s="229" t="s">
        <v>330</v>
      </c>
      <c r="N47" s="259"/>
      <c r="O47" s="231"/>
      <c r="P47" s="87"/>
    </row>
    <row r="48" spans="1:16" s="53" customFormat="1" ht="23.25" customHeight="1" x14ac:dyDescent="0.15">
      <c r="C48" s="85"/>
      <c r="D48" s="372"/>
      <c r="E48" s="449"/>
      <c r="F48" s="166"/>
      <c r="G48" s="372"/>
      <c r="H48" s="442"/>
      <c r="I48" s="409"/>
      <c r="J48" s="411"/>
      <c r="K48" s="234" t="str">
        <f>L37&amp;".12"</f>
        <v>1.12</v>
      </c>
      <c r="L48" s="447"/>
      <c r="M48" s="226" t="s">
        <v>331</v>
      </c>
      <c r="N48" s="260"/>
      <c r="O48" s="231"/>
      <c r="P48" s="87"/>
    </row>
    <row r="49" spans="1:25" s="53" customFormat="1" ht="15" customHeight="1" x14ac:dyDescent="0.15">
      <c r="C49" s="85"/>
      <c r="D49" s="372"/>
      <c r="E49" s="449"/>
      <c r="F49" s="156"/>
      <c r="G49" s="372"/>
      <c r="H49" s="443"/>
      <c r="I49" s="409"/>
      <c r="J49" s="412"/>
      <c r="K49" s="228"/>
      <c r="L49" s="233"/>
      <c r="M49" s="437" t="s">
        <v>334</v>
      </c>
      <c r="N49" s="437"/>
      <c r="O49" s="438"/>
    </row>
    <row r="50" spans="1:25" s="53" customFormat="1" ht="15" customHeight="1" x14ac:dyDescent="0.15">
      <c r="C50" s="85"/>
      <c r="D50" s="372"/>
      <c r="E50" s="450"/>
      <c r="F50" s="163"/>
      <c r="G50" s="157"/>
      <c r="H50" s="144" t="s">
        <v>275</v>
      </c>
      <c r="I50" s="158"/>
      <c r="J50" s="158"/>
      <c r="K50" s="158"/>
      <c r="L50" s="158"/>
      <c r="M50" s="158"/>
      <c r="N50" s="158"/>
      <c r="O50" s="159"/>
    </row>
    <row r="52" spans="1:25" s="52" customFormat="1" x14ac:dyDescent="0.15">
      <c r="A52" s="52" t="s">
        <v>412</v>
      </c>
    </row>
    <row r="54" spans="1:25" s="15" customFormat="1" ht="15" customHeight="1" x14ac:dyDescent="0.2">
      <c r="C54" s="88"/>
      <c r="D54" s="251"/>
      <c r="E54" s="252"/>
    </row>
    <row r="56" spans="1:25" s="52" customFormat="1" x14ac:dyDescent="0.15">
      <c r="A56" s="52" t="s">
        <v>272</v>
      </c>
      <c r="B56" s="52" t="s">
        <v>272</v>
      </c>
      <c r="C56" s="52" t="s">
        <v>272</v>
      </c>
    </row>
    <row r="58" spans="1:25" s="53" customFormat="1" ht="14.25" x14ac:dyDescent="0.15">
      <c r="C58" s="85"/>
      <c r="D58" s="372">
        <v>1</v>
      </c>
      <c r="E58" s="441"/>
      <c r="F58" s="439"/>
      <c r="G58" s="444">
        <v>1</v>
      </c>
      <c r="H58" s="441"/>
      <c r="I58" s="409"/>
      <c r="J58" s="411"/>
      <c r="K58" s="234"/>
      <c r="L58" s="160" t="s">
        <v>45</v>
      </c>
      <c r="M58" s="265"/>
      <c r="N58" s="255"/>
      <c r="O58" s="255"/>
      <c r="P58" s="256"/>
      <c r="Q58" s="257"/>
      <c r="R58" s="238"/>
      <c r="S58" s="257"/>
      <c r="T58" s="256"/>
      <c r="U58" s="257"/>
      <c r="V58" s="256"/>
      <c r="W58" s="257"/>
      <c r="X58" s="256"/>
      <c r="Y58" s="231"/>
    </row>
    <row r="59" spans="1:25" s="53" customFormat="1" ht="15" customHeight="1" x14ac:dyDescent="0.15">
      <c r="C59" s="85"/>
      <c r="D59" s="372"/>
      <c r="E59" s="442"/>
      <c r="F59" s="440"/>
      <c r="G59" s="444"/>
      <c r="H59" s="443"/>
      <c r="I59" s="409"/>
      <c r="J59" s="412"/>
      <c r="K59" s="228"/>
      <c r="L59" s="233"/>
      <c r="M59" s="437" t="s">
        <v>334</v>
      </c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8"/>
    </row>
    <row r="60" spans="1:25" s="53" customFormat="1" ht="15" customHeight="1" x14ac:dyDescent="0.15">
      <c r="C60" s="85"/>
      <c r="D60" s="372"/>
      <c r="E60" s="443"/>
      <c r="F60" s="267"/>
      <c r="G60" s="266"/>
      <c r="H60" s="144" t="s">
        <v>275</v>
      </c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9"/>
    </row>
    <row r="63" spans="1:25" s="53" customFormat="1" ht="14.25" x14ac:dyDescent="0.15">
      <c r="C63" s="85"/>
      <c r="D63" s="372">
        <v>1</v>
      </c>
      <c r="E63" s="441"/>
      <c r="F63" s="409"/>
      <c r="G63" s="411"/>
      <c r="H63" s="234"/>
      <c r="I63" s="160" t="s">
        <v>45</v>
      </c>
      <c r="J63" s="322"/>
      <c r="K63" s="307"/>
      <c r="L63" s="259"/>
      <c r="M63" s="259"/>
      <c r="N63" s="260"/>
      <c r="O63" s="259"/>
      <c r="P63" s="261"/>
      <c r="Q63" s="259"/>
      <c r="R63" s="260"/>
      <c r="S63" s="259"/>
      <c r="T63" s="260"/>
      <c r="U63" s="259"/>
      <c r="V63" s="260"/>
      <c r="W63" s="231"/>
    </row>
    <row r="64" spans="1:25" s="53" customFormat="1" ht="14.25" x14ac:dyDescent="0.15">
      <c r="C64" s="85"/>
      <c r="D64" s="372"/>
      <c r="E64" s="443"/>
      <c r="F64" s="409"/>
      <c r="G64" s="412"/>
      <c r="H64" s="228"/>
      <c r="I64" s="233"/>
      <c r="J64" s="288" t="s">
        <v>450</v>
      </c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9"/>
    </row>
    <row r="66" spans="1:7" s="52" customFormat="1" x14ac:dyDescent="0.15">
      <c r="A66" s="52" t="s">
        <v>499</v>
      </c>
    </row>
    <row r="67" spans="1:7" s="73" customFormat="1" x14ac:dyDescent="0.15">
      <c r="D67" s="453"/>
      <c r="E67" s="453"/>
      <c r="F67" s="453"/>
    </row>
    <row r="68" spans="1:7" s="73" customFormat="1" x14ac:dyDescent="0.15">
      <c r="D68" s="313"/>
      <c r="E68" s="313"/>
      <c r="F68" s="313"/>
      <c r="G68" s="308"/>
    </row>
    <row r="69" spans="1:7" s="73" customFormat="1" x14ac:dyDescent="0.15">
      <c r="D69" s="418" t="str">
        <f>IF(Титульный!F68="Ханты-Мансийский автономный округ","Форма 1. Общая информация о регулируемой организации","Общая информация о регулируемой организации")</f>
        <v>Общая информация о регулируемой организации</v>
      </c>
      <c r="E69" s="418"/>
      <c r="F69" s="418"/>
      <c r="G69" s="418"/>
    </row>
    <row r="70" spans="1:7" s="73" customFormat="1" x14ac:dyDescent="0.15">
      <c r="D70" s="418" t="str">
        <f>org</f>
        <v>ООО "Тюмень Водоканал"</v>
      </c>
      <c r="E70" s="418"/>
      <c r="F70" s="418"/>
      <c r="G70" s="418"/>
    </row>
    <row r="71" spans="1:7" s="73" customFormat="1" x14ac:dyDescent="0.15">
      <c r="D71" s="417"/>
      <c r="E71" s="417"/>
      <c r="F71" s="417"/>
    </row>
    <row r="72" spans="1:7" s="73" customFormat="1" ht="45" x14ac:dyDescent="0.15">
      <c r="D72" s="300" t="s">
        <v>44</v>
      </c>
      <c r="E72" s="300" t="s">
        <v>467</v>
      </c>
      <c r="F72" s="300" t="s">
        <v>298</v>
      </c>
      <c r="G72" s="310" t="s">
        <v>274</v>
      </c>
    </row>
    <row r="73" spans="1:7" s="73" customFormat="1" ht="315" x14ac:dyDescent="0.15">
      <c r="D73" s="300" t="s">
        <v>504</v>
      </c>
      <c r="E73" s="301" t="s">
        <v>325</v>
      </c>
      <c r="F73" s="309" t="str">
        <f>IF(org_full="","",org_full)</f>
        <v>Общество с ограниченной ответственностью "Тюмень Водоканал"</v>
      </c>
      <c r="G73" s="312" t="str">
        <f>IF('Общая информация'!$G$12="","",'Общая информация'!$G$12)</f>
        <v>-</v>
      </c>
    </row>
    <row r="74" spans="1:7" s="73" customFormat="1" ht="168.75" x14ac:dyDescent="0.15">
      <c r="D74" s="300" t="s">
        <v>505</v>
      </c>
      <c r="E74" s="301" t="s">
        <v>468</v>
      </c>
      <c r="F74" s="309" t="str">
        <f>IF(org_dir="","",org_dir)</f>
        <v>Галиуллин Мугаммир Файзуллович</v>
      </c>
      <c r="G74" s="312" t="str">
        <f>IF('Общая информация'!$G$13="","",'Общая информация'!$G$13)</f>
        <v>-</v>
      </c>
    </row>
    <row r="75" spans="1:7" s="73" customFormat="1" ht="78.75" x14ac:dyDescent="0.15">
      <c r="D75" s="300" t="s">
        <v>506</v>
      </c>
      <c r="E75" s="301" t="s">
        <v>469</v>
      </c>
      <c r="F75" s="309" t="str">
        <f>IF(ogrn="","",ogrn)</f>
        <v>1057200947253</v>
      </c>
      <c r="G75" s="312" t="str">
        <f>IF('Общая информация'!$G$14="","",'Общая информация'!$G$14)</f>
        <v>-</v>
      </c>
    </row>
    <row r="76" spans="1:7" s="73" customFormat="1" ht="56.25" x14ac:dyDescent="0.15">
      <c r="D76" s="300" t="s">
        <v>507</v>
      </c>
      <c r="E76" s="301" t="s">
        <v>390</v>
      </c>
      <c r="F76" s="309" t="str">
        <f>IF(data_org="","",data_org)</f>
        <v>09.12.2005</v>
      </c>
      <c r="G76" s="312" t="str">
        <f>IF('Общая информация'!$G$15="","",'Общая информация'!$G$15)</f>
        <v>-</v>
      </c>
    </row>
    <row r="77" spans="1:7" s="73" customFormat="1" ht="225" x14ac:dyDescent="0.15">
      <c r="D77" s="300" t="s">
        <v>508</v>
      </c>
      <c r="E77" s="301" t="s">
        <v>391</v>
      </c>
      <c r="F77" s="309" t="str">
        <f>IF('Общая информация'!$F$16="","",'Общая информация'!$F$16)</f>
        <v>Инспекция Федеральной налогвой службы № 3</v>
      </c>
      <c r="G77" s="312" t="str">
        <f>IF('Общая информация'!$G$16="","",'Общая информация'!$G$16)</f>
        <v>-</v>
      </c>
    </row>
    <row r="78" spans="1:7" s="73" customFormat="1" ht="191.25" x14ac:dyDescent="0.15">
      <c r="D78" s="300" t="s">
        <v>509</v>
      </c>
      <c r="E78" s="301" t="s">
        <v>470</v>
      </c>
      <c r="F78" s="309" t="str">
        <f>IF(mail_post="","",mail_post)</f>
        <v>625003, г.Тюмень, ул.30 лет Победы, 31</v>
      </c>
      <c r="G78" s="312" t="str">
        <f>IF('Общая информация'!$G$17="","",'Общая информация'!$G$17)</f>
        <v>-</v>
      </c>
    </row>
    <row r="79" spans="1:7" s="73" customFormat="1" ht="191.25" x14ac:dyDescent="0.15">
      <c r="D79" s="300" t="s">
        <v>510</v>
      </c>
      <c r="E79" s="301" t="s">
        <v>393</v>
      </c>
      <c r="F79" s="309" t="str">
        <f>IF('Общая информация'!$F$18="","",'Общая информация'!$F$18)</f>
        <v>625003, г.Тюмень, ул.30 лет Победы, 31</v>
      </c>
      <c r="G79" s="312" t="str">
        <f>IF('Общая информация'!$G$18="","",'Общая информация'!$G$18)</f>
        <v>-</v>
      </c>
    </row>
    <row r="80" spans="1:7" s="73" customFormat="1" ht="78.75" x14ac:dyDescent="0.15">
      <c r="D80" s="300" t="s">
        <v>511</v>
      </c>
      <c r="E80" s="301" t="s">
        <v>394</v>
      </c>
      <c r="F80" s="309" t="str">
        <f>IF(tel="","",tel)</f>
        <v>8 (3452) 54-09-22</v>
      </c>
      <c r="G80" s="312" t="str">
        <f>IF('Общая информация'!$G$19="","",'Общая информация'!$G$19)</f>
        <v>-</v>
      </c>
    </row>
    <row r="81" spans="1:7" s="73" customFormat="1" ht="101.25" x14ac:dyDescent="0.15">
      <c r="D81" s="300" t="s">
        <v>512</v>
      </c>
      <c r="E81" s="301" t="s">
        <v>471</v>
      </c>
      <c r="F81" s="309" t="str">
        <f>IF(url="","",url)</f>
        <v>www.vodokanal.info</v>
      </c>
      <c r="G81" s="312" t="str">
        <f>IF('Общая информация'!$G$20="","",'Общая информация'!$G$20)</f>
        <v>-</v>
      </c>
    </row>
    <row r="82" spans="1:7" s="73" customFormat="1" ht="123.75" x14ac:dyDescent="0.15">
      <c r="D82" s="300" t="s">
        <v>513</v>
      </c>
      <c r="E82" s="301" t="s">
        <v>299</v>
      </c>
      <c r="F82" s="309" t="str">
        <f>IF(email="","",email)</f>
        <v>priemnaya@vodokanal.info</v>
      </c>
      <c r="G82" s="312" t="str">
        <f>IF('Общая информация'!$G$21="","",'Общая информация'!$G$21)</f>
        <v>-</v>
      </c>
    </row>
    <row r="83" spans="1:7" s="73" customFormat="1" ht="33.75" x14ac:dyDescent="0.15">
      <c r="D83" s="300" t="s">
        <v>514</v>
      </c>
      <c r="E83" s="301" t="s">
        <v>472</v>
      </c>
      <c r="F83" s="302" t="str">
        <f>IF('Общая информация'!$F$22="","",'Общая информация'!$F$22)</f>
        <v/>
      </c>
      <c r="G83" s="312" t="str">
        <f>IF('Общая информация'!$G$22="","",'Общая информация'!$G$22)</f>
        <v/>
      </c>
    </row>
    <row r="84" spans="1:7" s="73" customFormat="1" ht="90" x14ac:dyDescent="0.15">
      <c r="D84" s="300" t="s">
        <v>515</v>
      </c>
      <c r="E84" s="301" t="s">
        <v>473</v>
      </c>
      <c r="F84" s="302" t="str">
        <f>IF('Общая информация'!$F$23="","",'Общая информация'!$F$23)</f>
        <v>c 08:00 до 17:00</v>
      </c>
      <c r="G84" s="312" t="str">
        <f>IF('Общая информация'!$G$23="","",'Общая информация'!$G$23)</f>
        <v>в пт.: с 8:00 до 16:00</v>
      </c>
    </row>
    <row r="85" spans="1:7" s="73" customFormat="1" ht="90" x14ac:dyDescent="0.15">
      <c r="D85" s="300" t="s">
        <v>516</v>
      </c>
      <c r="E85" s="301" t="s">
        <v>474</v>
      </c>
      <c r="F85" s="302" t="str">
        <f>IF('Общая информация'!$F$24="","",'Общая информация'!$F$24)</f>
        <v>c 08:00 до 17:00</v>
      </c>
      <c r="G85" s="312" t="str">
        <f>IF('Общая информация'!$G$24="","",'Общая информация'!$G$24)</f>
        <v>в пт.: с 8:00 до 16:00</v>
      </c>
    </row>
    <row r="86" spans="1:7" s="73" customFormat="1" ht="90" x14ac:dyDescent="0.15">
      <c r="D86" s="300" t="s">
        <v>517</v>
      </c>
      <c r="E86" s="301" t="s">
        <v>475</v>
      </c>
      <c r="F86" s="302" t="str">
        <f>IF('Общая информация'!$F$25="","",'Общая информация'!$F$25)</f>
        <v>c 08:00 до 17:00</v>
      </c>
      <c r="G86" s="312" t="str">
        <f>IF('Общая информация'!$G$25="","",'Общая информация'!$G$25)</f>
        <v>в пт.: с 8:00 до 16:00</v>
      </c>
    </row>
    <row r="87" spans="1:7" s="73" customFormat="1" ht="22.5" x14ac:dyDescent="0.15">
      <c r="A87" s="73" t="s">
        <v>584</v>
      </c>
      <c r="D87" s="300" t="s">
        <v>518</v>
      </c>
      <c r="E87" s="301" t="s">
        <v>476</v>
      </c>
      <c r="F87" s="302"/>
      <c r="G87" s="419"/>
    </row>
    <row r="88" spans="1:7" s="73" customFormat="1" ht="45" x14ac:dyDescent="0.15">
      <c r="A88" s="73" t="s">
        <v>585</v>
      </c>
      <c r="D88" s="300" t="s">
        <v>519</v>
      </c>
      <c r="E88" s="301" t="s">
        <v>477</v>
      </c>
      <c r="F88" s="304"/>
      <c r="G88" s="420"/>
    </row>
    <row r="89" spans="1:7" s="73" customFormat="1" ht="45" x14ac:dyDescent="0.15">
      <c r="A89" s="73" t="s">
        <v>586</v>
      </c>
      <c r="D89" s="300" t="s">
        <v>520</v>
      </c>
      <c r="E89" s="301" t="s">
        <v>478</v>
      </c>
      <c r="F89" s="304"/>
      <c r="G89" s="420"/>
    </row>
    <row r="90" spans="1:7" s="73" customFormat="1" ht="33.75" x14ac:dyDescent="0.15">
      <c r="A90" s="73" t="s">
        <v>587</v>
      </c>
      <c r="D90" s="300" t="s">
        <v>521</v>
      </c>
      <c r="E90" s="301" t="s">
        <v>479</v>
      </c>
      <c r="F90" s="305"/>
      <c r="G90" s="420"/>
    </row>
    <row r="91" spans="1:7" s="73" customFormat="1" ht="56.25" x14ac:dyDescent="0.15">
      <c r="A91" s="73" t="s">
        <v>588</v>
      </c>
      <c r="D91" s="300" t="s">
        <v>522</v>
      </c>
      <c r="E91" s="301" t="s">
        <v>480</v>
      </c>
      <c r="F91" s="302"/>
      <c r="G91" s="420"/>
    </row>
    <row r="92" spans="1:7" s="73" customFormat="1" ht="45" x14ac:dyDescent="0.15">
      <c r="A92" s="73" t="s">
        <v>589</v>
      </c>
      <c r="D92" s="300" t="s">
        <v>523</v>
      </c>
      <c r="E92" s="301" t="s">
        <v>481</v>
      </c>
      <c r="F92" s="304"/>
      <c r="G92" s="420"/>
    </row>
    <row r="93" spans="1:7" s="73" customFormat="1" ht="22.5" x14ac:dyDescent="0.15">
      <c r="A93" s="73" t="s">
        <v>590</v>
      </c>
      <c r="D93" s="300" t="s">
        <v>524</v>
      </c>
      <c r="E93" s="301" t="s">
        <v>482</v>
      </c>
      <c r="F93" s="305"/>
      <c r="G93" s="420"/>
    </row>
    <row r="94" spans="1:7" s="73" customFormat="1" ht="45" x14ac:dyDescent="0.15">
      <c r="A94" s="73" t="s">
        <v>591</v>
      </c>
      <c r="D94" s="300" t="s">
        <v>525</v>
      </c>
      <c r="E94" s="301" t="s">
        <v>483</v>
      </c>
      <c r="F94" s="304"/>
      <c r="G94" s="420"/>
    </row>
    <row r="95" spans="1:7" s="73" customFormat="1" ht="22.5" x14ac:dyDescent="0.15">
      <c r="A95" s="73" t="s">
        <v>592</v>
      </c>
      <c r="D95" s="300" t="s">
        <v>526</v>
      </c>
      <c r="E95" s="301" t="s">
        <v>484</v>
      </c>
      <c r="F95" s="305"/>
      <c r="G95" s="420"/>
    </row>
    <row r="96" spans="1:7" s="73" customFormat="1" ht="33.75" x14ac:dyDescent="0.15">
      <c r="A96" s="73" t="s">
        <v>593</v>
      </c>
      <c r="D96" s="300" t="s">
        <v>527</v>
      </c>
      <c r="E96" s="301" t="s">
        <v>485</v>
      </c>
      <c r="F96" s="304"/>
      <c r="G96" s="420"/>
    </row>
    <row r="97" spans="1:7" s="73" customFormat="1" ht="33.75" x14ac:dyDescent="0.15">
      <c r="A97" s="73" t="s">
        <v>594</v>
      </c>
      <c r="D97" s="300" t="s">
        <v>528</v>
      </c>
      <c r="E97" s="301" t="s">
        <v>486</v>
      </c>
      <c r="F97" s="305"/>
      <c r="G97" s="421"/>
    </row>
    <row r="101" spans="1:7" s="52" customFormat="1" x14ac:dyDescent="0.15">
      <c r="A101" s="52" t="s">
        <v>548</v>
      </c>
    </row>
    <row r="102" spans="1:7" s="73" customFormat="1" x14ac:dyDescent="0.15"/>
    <row r="103" spans="1:7" s="73" customFormat="1" x14ac:dyDescent="0.15">
      <c r="D103" s="418" t="s">
        <v>534</v>
      </c>
      <c r="E103" s="418"/>
      <c r="F103" s="418"/>
    </row>
    <row r="104" spans="1:7" s="73" customFormat="1" x14ac:dyDescent="0.15">
      <c r="D104" s="418"/>
      <c r="E104" s="418"/>
      <c r="F104" s="418"/>
    </row>
    <row r="105" spans="1:7" s="73" customFormat="1" x14ac:dyDescent="0.15">
      <c r="D105" s="417"/>
      <c r="E105" s="417"/>
      <c r="F105" s="417"/>
    </row>
    <row r="106" spans="1:7" s="73" customFormat="1" ht="45" x14ac:dyDescent="0.15">
      <c r="D106" s="300" t="s">
        <v>44</v>
      </c>
      <c r="E106" s="300" t="s">
        <v>467</v>
      </c>
      <c r="F106" s="310" t="s">
        <v>298</v>
      </c>
    </row>
    <row r="107" spans="1:7" s="73" customFormat="1" ht="315" x14ac:dyDescent="0.15">
      <c r="D107" s="300" t="s">
        <v>45</v>
      </c>
      <c r="E107" s="314" t="s">
        <v>325</v>
      </c>
      <c r="F107" s="302" t="str">
        <f>IF(org_full="","",org_full)</f>
        <v>Общество с ограниченной ответственностью "Тюмень Водоканал"</v>
      </c>
    </row>
    <row r="108" spans="1:7" s="73" customFormat="1" ht="168.75" x14ac:dyDescent="0.15">
      <c r="D108" s="300" t="s">
        <v>5</v>
      </c>
      <c r="E108" s="314" t="s">
        <v>468</v>
      </c>
      <c r="F108" s="302" t="str">
        <f>IF(org_dir="","",org_dir)</f>
        <v>Галиуллин Мугаммир Файзуллович</v>
      </c>
    </row>
    <row r="109" spans="1:7" s="73" customFormat="1" ht="78.75" x14ac:dyDescent="0.15">
      <c r="D109" s="422" t="s">
        <v>6</v>
      </c>
      <c r="E109" s="314" t="s">
        <v>469</v>
      </c>
      <c r="F109" s="302" t="str">
        <f>IF(ogrn="","",ogrn)</f>
        <v>1057200947253</v>
      </c>
    </row>
    <row r="110" spans="1:7" s="73" customFormat="1" ht="56.25" x14ac:dyDescent="0.15">
      <c r="D110" s="424"/>
      <c r="E110" s="315" t="s">
        <v>535</v>
      </c>
      <c r="F110" s="302" t="str">
        <f>IF(data_org="","",data_org)</f>
        <v>09.12.2005</v>
      </c>
    </row>
    <row r="111" spans="1:7" s="73" customFormat="1" ht="225" x14ac:dyDescent="0.15">
      <c r="D111" s="423"/>
      <c r="E111" s="315" t="s">
        <v>536</v>
      </c>
      <c r="F111" s="302" t="str">
        <f>IF('Общая информация'!$F$16="","",'Общая информация'!$F$16)</f>
        <v>Инспекция Федеральной налогвой службы № 3</v>
      </c>
    </row>
    <row r="112" spans="1:7" s="73" customFormat="1" ht="191.25" x14ac:dyDescent="0.15">
      <c r="D112" s="300" t="s">
        <v>7</v>
      </c>
      <c r="E112" s="314" t="s">
        <v>470</v>
      </c>
      <c r="F112" s="302" t="str">
        <f>IF(mail_post="","",mail_post)</f>
        <v>625003, г.Тюмень, ул.30 лет Победы, 31</v>
      </c>
    </row>
    <row r="113" spans="1:6" s="73" customFormat="1" ht="191.25" x14ac:dyDescent="0.15">
      <c r="D113" s="300" t="s">
        <v>21</v>
      </c>
      <c r="E113" s="314" t="s">
        <v>393</v>
      </c>
      <c r="F113" s="302" t="str">
        <f>IF('Общая информация'!$F$18="","",'Общая информация'!$F$18)</f>
        <v>625003, г.Тюмень, ул.30 лет Победы, 31</v>
      </c>
    </row>
    <row r="114" spans="1:6" s="73" customFormat="1" ht="78.75" x14ac:dyDescent="0.15">
      <c r="D114" s="300" t="s">
        <v>22</v>
      </c>
      <c r="E114" s="314" t="s">
        <v>537</v>
      </c>
      <c r="F114" s="302" t="str">
        <f>IF(tel="","",tel)</f>
        <v>8 (3452) 54-09-22</v>
      </c>
    </row>
    <row r="115" spans="1:6" s="73" customFormat="1" ht="101.25" x14ac:dyDescent="0.15">
      <c r="D115" s="300" t="s">
        <v>133</v>
      </c>
      <c r="E115" s="314" t="s">
        <v>538</v>
      </c>
      <c r="F115" s="302" t="str">
        <f>IF(url="","",url)</f>
        <v>www.vodokanal.info</v>
      </c>
    </row>
    <row r="116" spans="1:6" s="73" customFormat="1" ht="123.75" x14ac:dyDescent="0.15">
      <c r="D116" s="300" t="s">
        <v>134</v>
      </c>
      <c r="E116" s="314" t="s">
        <v>299</v>
      </c>
      <c r="F116" s="302" t="str">
        <f>IF(email="","",email)</f>
        <v>priemnaya@vodokanal.info</v>
      </c>
    </row>
    <row r="117" spans="1:6" s="73" customFormat="1" ht="45" x14ac:dyDescent="0.15">
      <c r="D117" s="422" t="s">
        <v>161</v>
      </c>
      <c r="E117" s="301" t="s">
        <v>542</v>
      </c>
      <c r="F117" s="311" t="str">
        <f>IF('Общая информация'!$F$22="","",'Общая информация'!$F$22)</f>
        <v/>
      </c>
    </row>
    <row r="118" spans="1:6" s="73" customFormat="1" ht="90" x14ac:dyDescent="0.15">
      <c r="D118" s="424"/>
      <c r="E118" s="316" t="s">
        <v>539</v>
      </c>
      <c r="F118" s="302" t="str">
        <f>IF('Общая информация'!$F$23="","",'Общая информация'!$F$23)</f>
        <v>c 08:00 до 17:00</v>
      </c>
    </row>
    <row r="119" spans="1:6" s="73" customFormat="1" ht="90" x14ac:dyDescent="0.15">
      <c r="D119" s="424"/>
      <c r="E119" s="316" t="s">
        <v>540</v>
      </c>
      <c r="F119" s="302" t="str">
        <f>IF('Общая информация'!$F$24="","",'Общая информация'!$F$24)</f>
        <v>c 08:00 до 17:00</v>
      </c>
    </row>
    <row r="120" spans="1:6" s="73" customFormat="1" ht="90" x14ac:dyDescent="0.15">
      <c r="D120" s="423"/>
      <c r="E120" s="316" t="s">
        <v>541</v>
      </c>
      <c r="F120" s="302" t="str">
        <f>IF('Общая информация'!$F$25="","",'Общая информация'!$F$25)</f>
        <v>c 08:00 до 17:00</v>
      </c>
    </row>
    <row r="121" spans="1:6" s="73" customFormat="1" ht="22.5" x14ac:dyDescent="0.15">
      <c r="A121" s="73" t="s">
        <v>584</v>
      </c>
      <c r="D121" s="300" t="s">
        <v>162</v>
      </c>
      <c r="E121" s="301" t="s">
        <v>476</v>
      </c>
      <c r="F121" s="302"/>
    </row>
    <row r="122" spans="1:6" s="73" customFormat="1" ht="45" x14ac:dyDescent="0.15">
      <c r="A122" s="73" t="s">
        <v>585</v>
      </c>
      <c r="D122" s="300" t="s">
        <v>163</v>
      </c>
      <c r="E122" s="301" t="s">
        <v>477</v>
      </c>
      <c r="F122" s="304"/>
    </row>
    <row r="123" spans="1:6" s="73" customFormat="1" ht="45" x14ac:dyDescent="0.15">
      <c r="A123" s="73" t="s">
        <v>586</v>
      </c>
      <c r="D123" s="300" t="s">
        <v>164</v>
      </c>
      <c r="E123" s="301" t="s">
        <v>478</v>
      </c>
      <c r="F123" s="304"/>
    </row>
    <row r="124" spans="1:6" s="73" customFormat="1" ht="33.75" x14ac:dyDescent="0.15">
      <c r="A124" s="73" t="s">
        <v>587</v>
      </c>
      <c r="D124" s="422" t="s">
        <v>165</v>
      </c>
      <c r="E124" s="301" t="s">
        <v>479</v>
      </c>
      <c r="F124" s="305"/>
    </row>
    <row r="125" spans="1:6" s="73" customFormat="1" ht="56.25" x14ac:dyDescent="0.15">
      <c r="A125" s="73" t="s">
        <v>595</v>
      </c>
      <c r="D125" s="424"/>
      <c r="E125" s="316" t="s">
        <v>543</v>
      </c>
      <c r="F125" s="304"/>
    </row>
    <row r="126" spans="1:6" s="73" customFormat="1" ht="45" x14ac:dyDescent="0.15">
      <c r="A126" s="73" t="s">
        <v>589</v>
      </c>
      <c r="D126" s="423"/>
      <c r="E126" s="316" t="s">
        <v>544</v>
      </c>
      <c r="F126" s="304"/>
    </row>
    <row r="127" spans="1:6" s="73" customFormat="1" ht="22.5" x14ac:dyDescent="0.15">
      <c r="A127" s="73" t="s">
        <v>590</v>
      </c>
      <c r="D127" s="422" t="s">
        <v>166</v>
      </c>
      <c r="E127" s="301" t="s">
        <v>482</v>
      </c>
      <c r="F127" s="305"/>
    </row>
    <row r="128" spans="1:6" s="73" customFormat="1" ht="45" x14ac:dyDescent="0.15">
      <c r="A128" s="73" t="s">
        <v>591</v>
      </c>
      <c r="D128" s="423"/>
      <c r="E128" s="316" t="s">
        <v>545</v>
      </c>
      <c r="F128" s="304"/>
    </row>
    <row r="129" spans="1:7" s="73" customFormat="1" ht="22.5" x14ac:dyDescent="0.15">
      <c r="A129" s="73" t="s">
        <v>592</v>
      </c>
      <c r="D129" s="422" t="s">
        <v>167</v>
      </c>
      <c r="E129" s="301" t="s">
        <v>484</v>
      </c>
      <c r="F129" s="305"/>
    </row>
    <row r="130" spans="1:7" s="73" customFormat="1" ht="33.75" x14ac:dyDescent="0.15">
      <c r="A130" s="73" t="s">
        <v>593</v>
      </c>
      <c r="D130" s="423"/>
      <c r="E130" s="316" t="s">
        <v>546</v>
      </c>
      <c r="F130" s="304"/>
    </row>
    <row r="131" spans="1:7" s="73" customFormat="1" ht="33.75" x14ac:dyDescent="0.15">
      <c r="A131" s="73" t="s">
        <v>594</v>
      </c>
      <c r="D131" s="300" t="s">
        <v>168</v>
      </c>
      <c r="E131" s="301" t="s">
        <v>486</v>
      </c>
      <c r="F131" s="305"/>
    </row>
    <row r="134" spans="1:7" s="52" customFormat="1" x14ac:dyDescent="0.15">
      <c r="A134" s="52" t="s">
        <v>550</v>
      </c>
    </row>
    <row r="136" spans="1:7" s="195" customFormat="1" ht="25.5" customHeight="1" x14ac:dyDescent="0.15">
      <c r="A136" s="389">
        <v>11</v>
      </c>
      <c r="B136" s="197"/>
      <c r="C136" s="390"/>
      <c r="D136" s="317">
        <f>A136</f>
        <v>11</v>
      </c>
      <c r="E136" s="241" t="s">
        <v>396</v>
      </c>
      <c r="F136" s="170"/>
      <c r="G136" s="268"/>
    </row>
    <row r="137" spans="1:7" s="195" customFormat="1" ht="25.5" customHeight="1" x14ac:dyDescent="0.15">
      <c r="A137" s="389"/>
      <c r="B137" s="197"/>
      <c r="C137" s="390"/>
      <c r="D137" s="317" t="str">
        <f>A136&amp;".1"</f>
        <v>11.1</v>
      </c>
      <c r="E137" s="226" t="s">
        <v>397</v>
      </c>
      <c r="F137" s="170"/>
      <c r="G137" s="268"/>
    </row>
    <row r="138" spans="1:7" s="195" customFormat="1" ht="25.5" customHeight="1" x14ac:dyDescent="0.15">
      <c r="A138" s="389"/>
      <c r="B138" s="197"/>
      <c r="C138" s="390"/>
      <c r="D138" s="317" t="str">
        <f>A136&amp;".2"</f>
        <v>11.2</v>
      </c>
      <c r="E138" s="226" t="s">
        <v>398</v>
      </c>
      <c r="F138" s="170"/>
      <c r="G138" s="268"/>
    </row>
    <row r="139" spans="1:7" s="195" customFormat="1" ht="25.5" customHeight="1" x14ac:dyDescent="0.15">
      <c r="A139" s="389"/>
      <c r="B139" s="197"/>
      <c r="C139" s="390"/>
      <c r="D139" s="317" t="str">
        <f>A136&amp;".3"</f>
        <v>11.3</v>
      </c>
      <c r="E139" s="226" t="s">
        <v>399</v>
      </c>
      <c r="F139" s="170"/>
      <c r="G139" s="268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7:G97"/>
    <mergeCell ref="D70:G70"/>
    <mergeCell ref="D103:F103"/>
    <mergeCell ref="D104:F104"/>
    <mergeCell ref="A136:A139"/>
    <mergeCell ref="C136:C139"/>
    <mergeCell ref="D105:F105"/>
    <mergeCell ref="D109:D111"/>
    <mergeCell ref="D117:D120"/>
    <mergeCell ref="D124:D126"/>
    <mergeCell ref="D127:D128"/>
    <mergeCell ref="D129:D130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W63 G136:G139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G63:G64 R63 T63 V63 N6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L63:M63 I25:I26 S63 I4:I5 I31:I32 I37:I49 N47 N45 N43 N41 N38:N39 S58 Q58 W58 U58 N58:O58 I58:I59 F63:F64 U63 O63 Q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J6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36:F13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textLength" operator="lessThanOrEqual" allowBlank="1" showInputMessage="1" showErrorMessage="1" errorTitle="Ошибка" error="Допускается ввод не более 900 символов!" sqref="K4 K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 K2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4" customWidth="1"/>
    <col min="2" max="2" width="87.28515625" style="64" customWidth="1"/>
    <col min="3" max="3" width="9.140625" style="64"/>
    <col min="4" max="4" width="109.140625" style="64" customWidth="1"/>
    <col min="5" max="16384" width="9.140625" style="64"/>
  </cols>
  <sheetData>
    <row r="1" spans="2:4" x14ac:dyDescent="0.15">
      <c r="B1" s="91" t="s">
        <v>17</v>
      </c>
    </row>
    <row r="2" spans="2:4" ht="90" x14ac:dyDescent="0.15">
      <c r="B2" s="110" t="s">
        <v>182</v>
      </c>
    </row>
    <row r="3" spans="2:4" ht="67.5" x14ac:dyDescent="0.15">
      <c r="B3" s="110" t="s">
        <v>232</v>
      </c>
    </row>
    <row r="4" spans="2:4" x14ac:dyDescent="0.15">
      <c r="B4" s="110" t="s">
        <v>194</v>
      </c>
    </row>
    <row r="5" spans="2:4" x14ac:dyDescent="0.15">
      <c r="B5" s="110" t="s">
        <v>181</v>
      </c>
    </row>
    <row r="6" spans="2:4" ht="33.75" x14ac:dyDescent="0.15">
      <c r="B6" s="110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0" t="s">
        <v>259</v>
      </c>
      <c r="D7" s="64" t="s">
        <v>262</v>
      </c>
    </row>
    <row r="8" spans="2:4" x14ac:dyDescent="0.15">
      <c r="B8" s="91" t="s">
        <v>132</v>
      </c>
    </row>
    <row r="9" spans="2:4" ht="25.5" customHeight="1" x14ac:dyDescent="0.15">
      <c r="B9" s="92" t="s">
        <v>149</v>
      </c>
    </row>
    <row r="10" spans="2:4" x14ac:dyDescent="0.15">
      <c r="B10" s="91" t="s">
        <v>261</v>
      </c>
    </row>
    <row r="11" spans="2:4" ht="45" x14ac:dyDescent="0.15">
      <c r="B11" s="92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10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563</v>
      </c>
      <c r="C1" s="6" t="s">
        <v>564</v>
      </c>
      <c r="D1" s="6" t="s">
        <v>565</v>
      </c>
      <c r="E1" s="6" t="s">
        <v>566</v>
      </c>
      <c r="F1" s="6" t="s">
        <v>567</v>
      </c>
      <c r="G1" s="6" t="s">
        <v>568</v>
      </c>
    </row>
    <row r="2" spans="1:8" x14ac:dyDescent="0.15">
      <c r="A2" s="6">
        <v>1</v>
      </c>
      <c r="B2" s="6" t="s">
        <v>117</v>
      </c>
      <c r="C2" s="6" t="s">
        <v>695</v>
      </c>
      <c r="D2" s="6" t="s">
        <v>1466</v>
      </c>
      <c r="E2" s="6" t="s">
        <v>696</v>
      </c>
      <c r="F2" s="6" t="s">
        <v>596</v>
      </c>
      <c r="G2" s="6" t="s">
        <v>280</v>
      </c>
      <c r="H2" s="6" t="s">
        <v>265</v>
      </c>
    </row>
    <row r="3" spans="1:8" x14ac:dyDescent="0.15">
      <c r="A3" s="6">
        <v>2</v>
      </c>
      <c r="B3" s="6" t="s">
        <v>117</v>
      </c>
      <c r="C3" s="6" t="s">
        <v>613</v>
      </c>
      <c r="D3" s="6" t="s">
        <v>570</v>
      </c>
      <c r="E3" s="6" t="s">
        <v>614</v>
      </c>
      <c r="F3" s="6" t="s">
        <v>597</v>
      </c>
      <c r="G3" s="6" t="s">
        <v>280</v>
      </c>
      <c r="H3" s="6" t="s">
        <v>265</v>
      </c>
    </row>
    <row r="4" spans="1:8" x14ac:dyDescent="0.15">
      <c r="A4" s="6">
        <v>3</v>
      </c>
      <c r="B4" s="6" t="s">
        <v>117</v>
      </c>
      <c r="C4" s="6" t="s">
        <v>785</v>
      </c>
      <c r="D4" s="6" t="s">
        <v>1467</v>
      </c>
      <c r="E4" s="6" t="s">
        <v>1468</v>
      </c>
      <c r="F4" s="6" t="s">
        <v>1469</v>
      </c>
      <c r="G4" s="6" t="s">
        <v>280</v>
      </c>
      <c r="H4" s="6" t="s">
        <v>265</v>
      </c>
    </row>
    <row r="5" spans="1:8" x14ac:dyDescent="0.15">
      <c r="A5" s="6">
        <v>4</v>
      </c>
      <c r="B5" s="6" t="s">
        <v>117</v>
      </c>
      <c r="C5" s="6" t="s">
        <v>601</v>
      </c>
      <c r="D5" s="6" t="s">
        <v>602</v>
      </c>
      <c r="E5" s="6" t="s">
        <v>603</v>
      </c>
      <c r="F5" s="6" t="s">
        <v>600</v>
      </c>
      <c r="G5" s="6" t="s">
        <v>280</v>
      </c>
      <c r="H5" s="6" t="s">
        <v>265</v>
      </c>
    </row>
    <row r="6" spans="1:8" x14ac:dyDescent="0.15">
      <c r="A6" s="6">
        <v>5</v>
      </c>
      <c r="B6" s="6" t="s">
        <v>117</v>
      </c>
      <c r="C6" s="6" t="s">
        <v>1470</v>
      </c>
      <c r="D6" s="6" t="s">
        <v>1471</v>
      </c>
      <c r="E6" s="6" t="s">
        <v>1472</v>
      </c>
      <c r="F6" s="6" t="s">
        <v>625</v>
      </c>
      <c r="G6" s="6" t="s">
        <v>281</v>
      </c>
      <c r="H6" s="6" t="s">
        <v>265</v>
      </c>
    </row>
    <row r="7" spans="1:8" x14ac:dyDescent="0.15">
      <c r="A7" s="6">
        <v>6</v>
      </c>
      <c r="B7" s="6" t="s">
        <v>117</v>
      </c>
      <c r="C7" s="6" t="s">
        <v>1473</v>
      </c>
      <c r="D7" s="6" t="s">
        <v>1474</v>
      </c>
      <c r="E7" s="6" t="s">
        <v>1475</v>
      </c>
      <c r="F7" s="6" t="s">
        <v>596</v>
      </c>
      <c r="G7" s="6" t="s">
        <v>280</v>
      </c>
      <c r="H7" s="6" t="s">
        <v>265</v>
      </c>
    </row>
    <row r="8" spans="1:8" x14ac:dyDescent="0.15">
      <c r="A8" s="6">
        <v>7</v>
      </c>
      <c r="B8" s="6" t="s">
        <v>117</v>
      </c>
      <c r="C8" s="6" t="s">
        <v>1476</v>
      </c>
      <c r="D8" s="6" t="s">
        <v>1477</v>
      </c>
      <c r="E8" s="6" t="s">
        <v>1478</v>
      </c>
      <c r="F8" s="6" t="s">
        <v>596</v>
      </c>
      <c r="G8" s="6" t="s">
        <v>278</v>
      </c>
      <c r="H8" s="6" t="s">
        <v>265</v>
      </c>
    </row>
    <row r="9" spans="1:8" x14ac:dyDescent="0.15">
      <c r="A9" s="6">
        <v>8</v>
      </c>
      <c r="B9" s="6" t="s">
        <v>117</v>
      </c>
      <c r="C9" s="6" t="s">
        <v>1479</v>
      </c>
      <c r="D9" s="6" t="s">
        <v>1480</v>
      </c>
      <c r="E9" s="6" t="s">
        <v>1481</v>
      </c>
      <c r="F9" s="6" t="s">
        <v>596</v>
      </c>
      <c r="G9" s="6" t="s">
        <v>280</v>
      </c>
      <c r="H9" s="6" t="s">
        <v>265</v>
      </c>
    </row>
    <row r="10" spans="1:8" x14ac:dyDescent="0.15">
      <c r="A10" s="6">
        <v>9</v>
      </c>
      <c r="B10" s="6" t="s">
        <v>117</v>
      </c>
      <c r="C10" s="6" t="s">
        <v>610</v>
      </c>
      <c r="D10" s="6" t="s">
        <v>611</v>
      </c>
      <c r="E10" s="6" t="s">
        <v>612</v>
      </c>
      <c r="F10" s="6" t="s">
        <v>597</v>
      </c>
      <c r="G10" s="6" t="s">
        <v>280</v>
      </c>
      <c r="H10" s="6" t="s">
        <v>265</v>
      </c>
    </row>
    <row r="11" spans="1:8" x14ac:dyDescent="0.15">
      <c r="A11" s="6">
        <v>10</v>
      </c>
      <c r="B11" s="6" t="s">
        <v>117</v>
      </c>
      <c r="C11" s="6" t="s">
        <v>1482</v>
      </c>
      <c r="D11" s="6" t="s">
        <v>1483</v>
      </c>
      <c r="E11" s="6" t="s">
        <v>1484</v>
      </c>
      <c r="F11" s="6" t="s">
        <v>596</v>
      </c>
      <c r="G11" s="6" t="s">
        <v>280</v>
      </c>
      <c r="H11" s="6" t="s">
        <v>265</v>
      </c>
    </row>
    <row r="12" spans="1:8" x14ac:dyDescent="0.15">
      <c r="A12" s="6">
        <v>11</v>
      </c>
      <c r="B12" s="6" t="s">
        <v>117</v>
      </c>
      <c r="C12" s="6" t="s">
        <v>1485</v>
      </c>
      <c r="D12" s="6" t="s">
        <v>1486</v>
      </c>
      <c r="E12" s="6" t="s">
        <v>1487</v>
      </c>
      <c r="F12" s="6" t="s">
        <v>596</v>
      </c>
      <c r="G12" s="6" t="s">
        <v>280</v>
      </c>
      <c r="H12" s="6" t="s">
        <v>265</v>
      </c>
    </row>
    <row r="13" spans="1:8" x14ac:dyDescent="0.15">
      <c r="A13" s="6">
        <v>12</v>
      </c>
      <c r="B13" s="6" t="s">
        <v>117</v>
      </c>
      <c r="C13" s="6" t="s">
        <v>789</v>
      </c>
      <c r="D13" s="6" t="s">
        <v>1488</v>
      </c>
      <c r="E13" s="6" t="s">
        <v>790</v>
      </c>
      <c r="F13" s="6" t="s">
        <v>596</v>
      </c>
      <c r="G13" s="6" t="s">
        <v>277</v>
      </c>
      <c r="H13" s="6" t="s">
        <v>265</v>
      </c>
    </row>
    <row r="14" spans="1:8" x14ac:dyDescent="0.15">
      <c r="A14" s="6">
        <v>13</v>
      </c>
      <c r="B14" s="6" t="s">
        <v>117</v>
      </c>
      <c r="C14" s="6" t="s">
        <v>619</v>
      </c>
      <c r="D14" s="6" t="s">
        <v>620</v>
      </c>
      <c r="E14" s="6" t="s">
        <v>621</v>
      </c>
      <c r="F14" s="6" t="s">
        <v>618</v>
      </c>
      <c r="G14" s="6" t="s">
        <v>280</v>
      </c>
      <c r="H14" s="6" t="s">
        <v>265</v>
      </c>
    </row>
    <row r="15" spans="1:8" x14ac:dyDescent="0.15">
      <c r="A15" s="6">
        <v>14</v>
      </c>
      <c r="B15" s="6" t="s">
        <v>117</v>
      </c>
      <c r="C15" s="6" t="s">
        <v>622</v>
      </c>
      <c r="D15" s="6" t="s">
        <v>623</v>
      </c>
      <c r="E15" s="6" t="s">
        <v>624</v>
      </c>
      <c r="F15" s="6" t="s">
        <v>596</v>
      </c>
      <c r="G15" s="6" t="s">
        <v>280</v>
      </c>
      <c r="H15" s="6" t="s">
        <v>265</v>
      </c>
    </row>
    <row r="16" spans="1:8" x14ac:dyDescent="0.15">
      <c r="A16" s="6">
        <v>15</v>
      </c>
      <c r="B16" s="6" t="s">
        <v>117</v>
      </c>
      <c r="C16" s="6" t="s">
        <v>1489</v>
      </c>
      <c r="D16" s="6" t="s">
        <v>1490</v>
      </c>
      <c r="E16" s="6" t="s">
        <v>1491</v>
      </c>
      <c r="F16" s="6" t="s">
        <v>596</v>
      </c>
      <c r="G16" s="6" t="s">
        <v>280</v>
      </c>
      <c r="H16" s="6" t="s">
        <v>265</v>
      </c>
    </row>
    <row r="17" spans="1:8" x14ac:dyDescent="0.15">
      <c r="A17" s="6">
        <v>16</v>
      </c>
      <c r="B17" s="6" t="s">
        <v>117</v>
      </c>
      <c r="C17" s="6" t="s">
        <v>723</v>
      </c>
      <c r="D17" s="6" t="s">
        <v>724</v>
      </c>
      <c r="E17" s="6" t="s">
        <v>725</v>
      </c>
      <c r="F17" s="6" t="s">
        <v>596</v>
      </c>
      <c r="G17" s="6" t="s">
        <v>280</v>
      </c>
      <c r="H17" s="6" t="s">
        <v>265</v>
      </c>
    </row>
    <row r="18" spans="1:8" x14ac:dyDescent="0.15">
      <c r="A18" s="6">
        <v>17</v>
      </c>
      <c r="B18" s="6" t="s">
        <v>117</v>
      </c>
      <c r="C18" s="6" t="s">
        <v>1492</v>
      </c>
      <c r="D18" s="6" t="s">
        <v>1493</v>
      </c>
      <c r="E18" s="6" t="s">
        <v>1494</v>
      </c>
      <c r="F18" s="6" t="s">
        <v>596</v>
      </c>
      <c r="G18" s="6" t="s">
        <v>280</v>
      </c>
      <c r="H18" s="6" t="s">
        <v>265</v>
      </c>
    </row>
    <row r="19" spans="1:8" x14ac:dyDescent="0.15">
      <c r="A19" s="6">
        <v>18</v>
      </c>
      <c r="B19" s="6" t="s">
        <v>117</v>
      </c>
      <c r="C19" s="6" t="s">
        <v>626</v>
      </c>
      <c r="D19" s="6" t="s">
        <v>627</v>
      </c>
      <c r="E19" s="6" t="s">
        <v>628</v>
      </c>
      <c r="F19" s="6" t="s">
        <v>597</v>
      </c>
      <c r="G19" s="6" t="s">
        <v>280</v>
      </c>
      <c r="H19" s="6" t="s">
        <v>265</v>
      </c>
    </row>
    <row r="20" spans="1:8" x14ac:dyDescent="0.15">
      <c r="A20" s="6">
        <v>19</v>
      </c>
      <c r="B20" s="6" t="s">
        <v>117</v>
      </c>
      <c r="C20" s="6" t="s">
        <v>635</v>
      </c>
      <c r="D20" s="6" t="s">
        <v>636</v>
      </c>
      <c r="E20" s="6" t="s">
        <v>637</v>
      </c>
      <c r="F20" s="6" t="s">
        <v>638</v>
      </c>
      <c r="G20" s="6" t="s">
        <v>280</v>
      </c>
      <c r="H20" s="6" t="s">
        <v>265</v>
      </c>
    </row>
    <row r="21" spans="1:8" x14ac:dyDescent="0.15">
      <c r="A21" s="6">
        <v>20</v>
      </c>
      <c r="B21" s="6" t="s">
        <v>117</v>
      </c>
      <c r="C21" s="6" t="s">
        <v>629</v>
      </c>
      <c r="D21" s="6" t="s">
        <v>630</v>
      </c>
      <c r="E21" s="6" t="s">
        <v>631</v>
      </c>
      <c r="F21" s="6" t="s">
        <v>632</v>
      </c>
      <c r="G21" s="6" t="s">
        <v>280</v>
      </c>
      <c r="H21" s="6" t="s">
        <v>265</v>
      </c>
    </row>
    <row r="22" spans="1:8" x14ac:dyDescent="0.15">
      <c r="A22" s="6">
        <v>21</v>
      </c>
      <c r="B22" s="6" t="s">
        <v>117</v>
      </c>
      <c r="C22" s="6" t="s">
        <v>1495</v>
      </c>
      <c r="D22" s="6" t="s">
        <v>1496</v>
      </c>
      <c r="E22" s="6" t="s">
        <v>680</v>
      </c>
      <c r="F22" s="6" t="s">
        <v>1497</v>
      </c>
      <c r="G22" s="6" t="s">
        <v>280</v>
      </c>
      <c r="H22" s="6" t="s">
        <v>265</v>
      </c>
    </row>
    <row r="23" spans="1:8" x14ac:dyDescent="0.15">
      <c r="A23" s="6">
        <v>22</v>
      </c>
      <c r="B23" s="6" t="s">
        <v>117</v>
      </c>
      <c r="C23" s="6" t="s">
        <v>740</v>
      </c>
      <c r="D23" s="6" t="s">
        <v>741</v>
      </c>
      <c r="E23" s="6" t="s">
        <v>569</v>
      </c>
      <c r="F23" s="6" t="s">
        <v>742</v>
      </c>
      <c r="G23" s="6" t="s">
        <v>278</v>
      </c>
      <c r="H23" s="6" t="s">
        <v>265</v>
      </c>
    </row>
    <row r="24" spans="1:8" x14ac:dyDescent="0.15">
      <c r="A24" s="6">
        <v>23</v>
      </c>
      <c r="B24" s="6" t="s">
        <v>117</v>
      </c>
      <c r="C24" s="6" t="s">
        <v>715</v>
      </c>
      <c r="D24" s="6" t="s">
        <v>1498</v>
      </c>
      <c r="E24" s="6" t="s">
        <v>716</v>
      </c>
      <c r="F24" s="6" t="s">
        <v>596</v>
      </c>
      <c r="G24" s="6" t="s">
        <v>280</v>
      </c>
      <c r="H24" s="6" t="s">
        <v>265</v>
      </c>
    </row>
    <row r="25" spans="1:8" x14ac:dyDescent="0.15">
      <c r="A25" s="6">
        <v>24</v>
      </c>
      <c r="B25" s="6" t="s">
        <v>117</v>
      </c>
      <c r="C25" s="6" t="s">
        <v>1499</v>
      </c>
      <c r="D25" s="6" t="s">
        <v>1500</v>
      </c>
      <c r="E25" s="6" t="s">
        <v>1501</v>
      </c>
      <c r="F25" s="6" t="s">
        <v>596</v>
      </c>
      <c r="G25" s="6" t="s">
        <v>280</v>
      </c>
      <c r="H25" s="6" t="s">
        <v>265</v>
      </c>
    </row>
    <row r="26" spans="1:8" x14ac:dyDescent="0.15">
      <c r="A26" s="6">
        <v>25</v>
      </c>
      <c r="B26" s="6" t="s">
        <v>117</v>
      </c>
      <c r="C26" s="6" t="s">
        <v>639</v>
      </c>
      <c r="D26" s="6" t="s">
        <v>640</v>
      </c>
      <c r="E26" s="6" t="s">
        <v>641</v>
      </c>
      <c r="F26" s="6" t="s">
        <v>596</v>
      </c>
      <c r="G26" s="6" t="s">
        <v>280</v>
      </c>
      <c r="H26" s="6" t="s">
        <v>265</v>
      </c>
    </row>
    <row r="27" spans="1:8" x14ac:dyDescent="0.15">
      <c r="A27" s="6">
        <v>26</v>
      </c>
      <c r="B27" s="6" t="s">
        <v>117</v>
      </c>
      <c r="C27" s="6" t="s">
        <v>1502</v>
      </c>
      <c r="D27" s="6" t="s">
        <v>1503</v>
      </c>
      <c r="E27" s="6" t="s">
        <v>1504</v>
      </c>
      <c r="F27" s="6" t="s">
        <v>596</v>
      </c>
      <c r="G27" s="6" t="s">
        <v>280</v>
      </c>
      <c r="H27" s="6" t="s">
        <v>265</v>
      </c>
    </row>
    <row r="28" spans="1:8" x14ac:dyDescent="0.15">
      <c r="A28" s="6">
        <v>27</v>
      </c>
      <c r="B28" s="6" t="s">
        <v>117</v>
      </c>
      <c r="C28" s="6" t="s">
        <v>688</v>
      </c>
      <c r="D28" s="6" t="s">
        <v>689</v>
      </c>
      <c r="E28" s="6" t="s">
        <v>690</v>
      </c>
      <c r="F28" s="6" t="s">
        <v>648</v>
      </c>
      <c r="G28" s="6" t="s">
        <v>280</v>
      </c>
      <c r="H28" s="6" t="s">
        <v>265</v>
      </c>
    </row>
    <row r="29" spans="1:8" x14ac:dyDescent="0.15">
      <c r="A29" s="6">
        <v>28</v>
      </c>
      <c r="B29" s="6" t="s">
        <v>117</v>
      </c>
      <c r="C29" s="6" t="s">
        <v>633</v>
      </c>
      <c r="D29" s="6" t="s">
        <v>1505</v>
      </c>
      <c r="E29" s="6" t="s">
        <v>634</v>
      </c>
      <c r="F29" s="6" t="s">
        <v>600</v>
      </c>
      <c r="G29" s="6" t="s">
        <v>283</v>
      </c>
      <c r="H29" s="6" t="s">
        <v>265</v>
      </c>
    </row>
    <row r="30" spans="1:8" x14ac:dyDescent="0.15">
      <c r="A30" s="6">
        <v>29</v>
      </c>
      <c r="B30" s="6" t="s">
        <v>117</v>
      </c>
      <c r="C30" s="6" t="s">
        <v>652</v>
      </c>
      <c r="D30" s="6" t="s">
        <v>653</v>
      </c>
      <c r="E30" s="6" t="s">
        <v>654</v>
      </c>
      <c r="F30" s="6" t="s">
        <v>632</v>
      </c>
      <c r="G30" s="6" t="s">
        <v>280</v>
      </c>
      <c r="H30" s="6" t="s">
        <v>265</v>
      </c>
    </row>
    <row r="31" spans="1:8" x14ac:dyDescent="0.15">
      <c r="A31" s="6">
        <v>30</v>
      </c>
      <c r="B31" s="6" t="s">
        <v>117</v>
      </c>
      <c r="C31" s="6" t="s">
        <v>660</v>
      </c>
      <c r="D31" s="6" t="s">
        <v>661</v>
      </c>
      <c r="E31" s="6" t="s">
        <v>662</v>
      </c>
      <c r="F31" s="6" t="s">
        <v>663</v>
      </c>
      <c r="G31" s="6" t="s">
        <v>280</v>
      </c>
      <c r="H31" s="6" t="s">
        <v>265</v>
      </c>
    </row>
    <row r="32" spans="1:8" x14ac:dyDescent="0.15">
      <c r="A32" s="6">
        <v>31</v>
      </c>
      <c r="B32" s="6" t="s">
        <v>117</v>
      </c>
      <c r="C32" s="6" t="s">
        <v>1506</v>
      </c>
      <c r="D32" s="6" t="s">
        <v>1507</v>
      </c>
      <c r="E32" s="6" t="s">
        <v>1508</v>
      </c>
      <c r="F32" s="6" t="s">
        <v>596</v>
      </c>
      <c r="G32" s="6" t="s">
        <v>280</v>
      </c>
      <c r="H32" s="6" t="s">
        <v>265</v>
      </c>
    </row>
    <row r="33" spans="1:8" x14ac:dyDescent="0.15">
      <c r="A33" s="6">
        <v>32</v>
      </c>
      <c r="B33" s="6" t="s">
        <v>117</v>
      </c>
      <c r="C33" s="6" t="s">
        <v>1509</v>
      </c>
      <c r="D33" s="6" t="s">
        <v>1510</v>
      </c>
      <c r="E33" s="6" t="s">
        <v>1511</v>
      </c>
      <c r="F33" s="6" t="s">
        <v>600</v>
      </c>
      <c r="G33" s="6" t="s">
        <v>280</v>
      </c>
      <c r="H33" s="6" t="s">
        <v>265</v>
      </c>
    </row>
    <row r="34" spans="1:8" x14ac:dyDescent="0.15">
      <c r="A34" s="6">
        <v>33</v>
      </c>
      <c r="B34" s="6" t="s">
        <v>117</v>
      </c>
      <c r="C34" s="6" t="s">
        <v>604</v>
      </c>
      <c r="D34" s="6" t="s">
        <v>605</v>
      </c>
      <c r="E34" s="6" t="s">
        <v>606</v>
      </c>
      <c r="F34" s="6" t="s">
        <v>600</v>
      </c>
      <c r="G34" s="6" t="s">
        <v>280</v>
      </c>
      <c r="H34" s="6" t="s">
        <v>265</v>
      </c>
    </row>
    <row r="35" spans="1:8" x14ac:dyDescent="0.15">
      <c r="A35" s="6">
        <v>34</v>
      </c>
      <c r="B35" s="6" t="s">
        <v>117</v>
      </c>
      <c r="C35" s="6" t="s">
        <v>738</v>
      </c>
      <c r="D35" s="6" t="s">
        <v>683</v>
      </c>
      <c r="E35" s="6" t="s">
        <v>739</v>
      </c>
      <c r="F35" s="6" t="s">
        <v>596</v>
      </c>
      <c r="G35" s="6" t="s">
        <v>280</v>
      </c>
      <c r="H35" s="6" t="s">
        <v>265</v>
      </c>
    </row>
    <row r="36" spans="1:8" x14ac:dyDescent="0.15">
      <c r="A36" s="6">
        <v>35</v>
      </c>
      <c r="B36" s="6" t="s">
        <v>117</v>
      </c>
      <c r="C36" s="6" t="s">
        <v>672</v>
      </c>
      <c r="D36" s="6" t="s">
        <v>673</v>
      </c>
      <c r="E36" s="6" t="s">
        <v>674</v>
      </c>
      <c r="F36" s="6" t="s">
        <v>596</v>
      </c>
      <c r="G36" s="6" t="s">
        <v>280</v>
      </c>
      <c r="H36" s="6" t="s">
        <v>265</v>
      </c>
    </row>
    <row r="37" spans="1:8" x14ac:dyDescent="0.15">
      <c r="A37" s="6">
        <v>36</v>
      </c>
      <c r="B37" s="6" t="s">
        <v>117</v>
      </c>
      <c r="C37" s="6" t="s">
        <v>675</v>
      </c>
      <c r="D37" s="6" t="s">
        <v>676</v>
      </c>
      <c r="E37" s="6" t="s">
        <v>677</v>
      </c>
      <c r="F37" s="6" t="s">
        <v>632</v>
      </c>
      <c r="G37" s="6" t="s">
        <v>280</v>
      </c>
      <c r="H37" s="6" t="s">
        <v>265</v>
      </c>
    </row>
    <row r="38" spans="1:8" x14ac:dyDescent="0.15">
      <c r="A38" s="6">
        <v>37</v>
      </c>
      <c r="B38" s="6" t="s">
        <v>117</v>
      </c>
      <c r="C38" s="6" t="s">
        <v>678</v>
      </c>
      <c r="D38" s="6" t="s">
        <v>679</v>
      </c>
      <c r="E38" s="6" t="s">
        <v>680</v>
      </c>
      <c r="F38" s="6" t="s">
        <v>681</v>
      </c>
      <c r="G38" s="6" t="s">
        <v>280</v>
      </c>
      <c r="H38" s="6" t="s">
        <v>265</v>
      </c>
    </row>
    <row r="39" spans="1:8" x14ac:dyDescent="0.15">
      <c r="A39" s="6">
        <v>38</v>
      </c>
      <c r="B39" s="6" t="s">
        <v>117</v>
      </c>
      <c r="C39" s="6" t="s">
        <v>1512</v>
      </c>
      <c r="D39" s="6" t="s">
        <v>1513</v>
      </c>
      <c r="E39" s="6" t="s">
        <v>1514</v>
      </c>
      <c r="F39" s="6" t="s">
        <v>632</v>
      </c>
      <c r="G39" s="6" t="s">
        <v>280</v>
      </c>
      <c r="H39" s="6" t="s">
        <v>265</v>
      </c>
    </row>
    <row r="40" spans="1:8" x14ac:dyDescent="0.15">
      <c r="A40" s="6">
        <v>39</v>
      </c>
      <c r="B40" s="6" t="s">
        <v>117</v>
      </c>
      <c r="C40" s="6" t="s">
        <v>685</v>
      </c>
      <c r="D40" s="6" t="s">
        <v>686</v>
      </c>
      <c r="E40" s="6" t="s">
        <v>687</v>
      </c>
      <c r="F40" s="6" t="s">
        <v>596</v>
      </c>
      <c r="G40" s="6" t="s">
        <v>280</v>
      </c>
      <c r="H40" s="6" t="s">
        <v>265</v>
      </c>
    </row>
    <row r="41" spans="1:8" x14ac:dyDescent="0.15">
      <c r="A41" s="6">
        <v>40</v>
      </c>
      <c r="B41" s="6" t="s">
        <v>117</v>
      </c>
      <c r="C41" s="6" t="s">
        <v>682</v>
      </c>
      <c r="D41" s="6" t="s">
        <v>683</v>
      </c>
      <c r="E41" s="6" t="s">
        <v>684</v>
      </c>
      <c r="F41" s="6" t="s">
        <v>648</v>
      </c>
      <c r="G41" s="6" t="s">
        <v>280</v>
      </c>
      <c r="H41" s="6" t="s">
        <v>265</v>
      </c>
    </row>
    <row r="42" spans="1:8" x14ac:dyDescent="0.15">
      <c r="A42" s="6">
        <v>41</v>
      </c>
      <c r="B42" s="6" t="s">
        <v>117</v>
      </c>
      <c r="C42" s="6" t="s">
        <v>777</v>
      </c>
      <c r="D42" s="6" t="s">
        <v>749</v>
      </c>
      <c r="E42" s="6" t="s">
        <v>778</v>
      </c>
      <c r="F42" s="6" t="s">
        <v>600</v>
      </c>
      <c r="G42" s="6" t="s">
        <v>280</v>
      </c>
      <c r="H42" s="6" t="s">
        <v>265</v>
      </c>
    </row>
    <row r="43" spans="1:8" x14ac:dyDescent="0.15">
      <c r="A43" s="6">
        <v>42</v>
      </c>
      <c r="B43" s="6" t="s">
        <v>117</v>
      </c>
      <c r="C43" s="6" t="s">
        <v>1515</v>
      </c>
      <c r="D43" s="6" t="s">
        <v>1516</v>
      </c>
      <c r="E43" s="6" t="s">
        <v>1517</v>
      </c>
      <c r="F43" s="6" t="s">
        <v>596</v>
      </c>
      <c r="G43" s="6" t="s">
        <v>280</v>
      </c>
      <c r="H43" s="6" t="s">
        <v>265</v>
      </c>
    </row>
    <row r="44" spans="1:8" x14ac:dyDescent="0.15">
      <c r="A44" s="6">
        <v>43</v>
      </c>
      <c r="B44" s="6" t="s">
        <v>117</v>
      </c>
      <c r="C44" s="6" t="s">
        <v>1518</v>
      </c>
      <c r="D44" s="6" t="s">
        <v>1519</v>
      </c>
      <c r="E44" s="6" t="s">
        <v>1520</v>
      </c>
      <c r="F44" s="6" t="s">
        <v>1521</v>
      </c>
      <c r="G44" s="6" t="s">
        <v>280</v>
      </c>
      <c r="H44" s="6" t="s">
        <v>265</v>
      </c>
    </row>
    <row r="45" spans="1:8" x14ac:dyDescent="0.15">
      <c r="A45" s="6">
        <v>44</v>
      </c>
      <c r="B45" s="6" t="s">
        <v>117</v>
      </c>
      <c r="C45" s="6" t="s">
        <v>1522</v>
      </c>
      <c r="D45" s="6" t="s">
        <v>1523</v>
      </c>
      <c r="E45" s="6" t="s">
        <v>1524</v>
      </c>
      <c r="F45" s="6" t="s">
        <v>632</v>
      </c>
      <c r="G45" s="6" t="s">
        <v>280</v>
      </c>
      <c r="H45" s="6" t="s">
        <v>265</v>
      </c>
    </row>
    <row r="46" spans="1:8" x14ac:dyDescent="0.15">
      <c r="A46" s="6">
        <v>45</v>
      </c>
      <c r="B46" s="6" t="s">
        <v>117</v>
      </c>
      <c r="C46" s="6" t="s">
        <v>699</v>
      </c>
      <c r="D46" s="6" t="s">
        <v>700</v>
      </c>
      <c r="E46" s="6" t="s">
        <v>701</v>
      </c>
      <c r="F46" s="6" t="s">
        <v>648</v>
      </c>
      <c r="G46" s="6" t="s">
        <v>280</v>
      </c>
      <c r="H46" s="6" t="s">
        <v>265</v>
      </c>
    </row>
    <row r="47" spans="1:8" x14ac:dyDescent="0.15">
      <c r="A47" s="6">
        <v>46</v>
      </c>
      <c r="B47" s="6" t="s">
        <v>117</v>
      </c>
      <c r="C47" s="6" t="s">
        <v>1525</v>
      </c>
      <c r="D47" s="6" t="s">
        <v>1526</v>
      </c>
      <c r="E47" s="6" t="s">
        <v>697</v>
      </c>
      <c r="F47" s="6" t="s">
        <v>1527</v>
      </c>
      <c r="G47" s="6" t="s">
        <v>279</v>
      </c>
      <c r="H47" s="6" t="s">
        <v>265</v>
      </c>
    </row>
    <row r="48" spans="1:8" x14ac:dyDescent="0.15">
      <c r="A48" s="6">
        <v>47</v>
      </c>
      <c r="B48" s="6" t="s">
        <v>117</v>
      </c>
      <c r="C48" s="6" t="s">
        <v>1528</v>
      </c>
      <c r="D48" s="6" t="s">
        <v>1529</v>
      </c>
      <c r="E48" s="6" t="s">
        <v>1530</v>
      </c>
      <c r="F48" s="6" t="s">
        <v>596</v>
      </c>
      <c r="G48" s="6" t="s">
        <v>280</v>
      </c>
      <c r="H48" s="6" t="s">
        <v>265</v>
      </c>
    </row>
    <row r="49" spans="1:8" x14ac:dyDescent="0.15">
      <c r="A49" s="6">
        <v>48</v>
      </c>
      <c r="B49" s="6" t="s">
        <v>117</v>
      </c>
      <c r="C49" s="6" t="s">
        <v>1531</v>
      </c>
      <c r="D49" s="6" t="s">
        <v>1532</v>
      </c>
      <c r="E49" s="6" t="s">
        <v>1533</v>
      </c>
      <c r="F49" s="6" t="s">
        <v>596</v>
      </c>
      <c r="G49" s="6" t="s">
        <v>280</v>
      </c>
      <c r="H49" s="6" t="s">
        <v>265</v>
      </c>
    </row>
    <row r="50" spans="1:8" x14ac:dyDescent="0.15">
      <c r="A50" s="6">
        <v>49</v>
      </c>
      <c r="B50" s="6" t="s">
        <v>117</v>
      </c>
      <c r="C50" s="6" t="s">
        <v>655</v>
      </c>
      <c r="D50" s="6" t="s">
        <v>656</v>
      </c>
      <c r="E50" s="6" t="s">
        <v>657</v>
      </c>
      <c r="F50" s="6" t="s">
        <v>625</v>
      </c>
      <c r="G50" s="6" t="s">
        <v>280</v>
      </c>
      <c r="H50" s="6" t="s">
        <v>265</v>
      </c>
    </row>
    <row r="51" spans="1:8" x14ac:dyDescent="0.15">
      <c r="A51" s="6">
        <v>50</v>
      </c>
      <c r="B51" s="6" t="s">
        <v>117</v>
      </c>
      <c r="C51" s="6" t="s">
        <v>1534</v>
      </c>
      <c r="D51" s="6" t="s">
        <v>1535</v>
      </c>
      <c r="E51" s="6" t="s">
        <v>680</v>
      </c>
      <c r="F51" s="6" t="s">
        <v>1536</v>
      </c>
      <c r="G51" s="6" t="s">
        <v>280</v>
      </c>
      <c r="H51" s="6" t="s">
        <v>265</v>
      </c>
    </row>
    <row r="52" spans="1:8" x14ac:dyDescent="0.15">
      <c r="A52" s="6">
        <v>51</v>
      </c>
      <c r="B52" s="6" t="s">
        <v>117</v>
      </c>
      <c r="C52" s="6" t="s">
        <v>709</v>
      </c>
      <c r="D52" s="6" t="s">
        <v>710</v>
      </c>
      <c r="E52" s="6" t="s">
        <v>711</v>
      </c>
      <c r="F52" s="6" t="s">
        <v>669</v>
      </c>
      <c r="G52" s="6" t="s">
        <v>280</v>
      </c>
      <c r="H52" s="6" t="s">
        <v>265</v>
      </c>
    </row>
    <row r="53" spans="1:8" x14ac:dyDescent="0.15">
      <c r="A53" s="6">
        <v>52</v>
      </c>
      <c r="B53" s="6" t="s">
        <v>117</v>
      </c>
      <c r="C53" s="6" t="s">
        <v>753</v>
      </c>
      <c r="D53" s="6" t="s">
        <v>754</v>
      </c>
      <c r="E53" s="6" t="s">
        <v>755</v>
      </c>
      <c r="F53" s="6" t="s">
        <v>597</v>
      </c>
      <c r="G53" s="6" t="s">
        <v>280</v>
      </c>
      <c r="H53" s="6" t="s">
        <v>265</v>
      </c>
    </row>
    <row r="54" spans="1:8" x14ac:dyDescent="0.15">
      <c r="A54" s="6">
        <v>53</v>
      </c>
      <c r="B54" s="6" t="s">
        <v>117</v>
      </c>
      <c r="C54" s="6" t="s">
        <v>735</v>
      </c>
      <c r="D54" s="6" t="s">
        <v>736</v>
      </c>
      <c r="E54" s="6" t="s">
        <v>737</v>
      </c>
      <c r="F54" s="6" t="s">
        <v>597</v>
      </c>
      <c r="G54" s="6" t="s">
        <v>280</v>
      </c>
      <c r="H54" s="6" t="s">
        <v>265</v>
      </c>
    </row>
    <row r="55" spans="1:8" x14ac:dyDescent="0.15">
      <c r="A55" s="6">
        <v>54</v>
      </c>
      <c r="B55" s="6" t="s">
        <v>117</v>
      </c>
      <c r="C55" s="6" t="s">
        <v>726</v>
      </c>
      <c r="D55" s="6" t="s">
        <v>727</v>
      </c>
      <c r="E55" s="6" t="s">
        <v>728</v>
      </c>
      <c r="F55" s="6" t="s">
        <v>632</v>
      </c>
      <c r="G55" s="6" t="s">
        <v>280</v>
      </c>
      <c r="H55" s="6" t="s">
        <v>265</v>
      </c>
    </row>
    <row r="56" spans="1:8" x14ac:dyDescent="0.15">
      <c r="A56" s="6">
        <v>55</v>
      </c>
      <c r="B56" s="6" t="s">
        <v>117</v>
      </c>
      <c r="C56" s="6" t="s">
        <v>712</v>
      </c>
      <c r="D56" s="6" t="s">
        <v>713</v>
      </c>
      <c r="E56" s="6" t="s">
        <v>714</v>
      </c>
      <c r="F56" s="6" t="s">
        <v>632</v>
      </c>
      <c r="G56" s="6" t="s">
        <v>280</v>
      </c>
      <c r="H56" s="6" t="s">
        <v>265</v>
      </c>
    </row>
    <row r="57" spans="1:8" x14ac:dyDescent="0.15">
      <c r="A57" s="6">
        <v>56</v>
      </c>
      <c r="B57" s="6" t="s">
        <v>117</v>
      </c>
      <c r="C57" s="6" t="s">
        <v>1537</v>
      </c>
      <c r="D57" s="6" t="s">
        <v>1538</v>
      </c>
      <c r="E57" s="6" t="s">
        <v>1539</v>
      </c>
      <c r="F57" s="6" t="s">
        <v>596</v>
      </c>
      <c r="G57" s="6" t="s">
        <v>280</v>
      </c>
      <c r="H57" s="6" t="s">
        <v>265</v>
      </c>
    </row>
    <row r="58" spans="1:8" x14ac:dyDescent="0.15">
      <c r="A58" s="6">
        <v>57</v>
      </c>
      <c r="B58" s="6" t="s">
        <v>117</v>
      </c>
      <c r="C58" s="6" t="s">
        <v>1540</v>
      </c>
      <c r="D58" s="6" t="s">
        <v>1541</v>
      </c>
      <c r="E58" s="6" t="s">
        <v>1542</v>
      </c>
      <c r="F58" s="6" t="s">
        <v>632</v>
      </c>
      <c r="G58" s="6" t="s">
        <v>280</v>
      </c>
      <c r="H58" s="6" t="s">
        <v>265</v>
      </c>
    </row>
    <row r="59" spans="1:8" x14ac:dyDescent="0.15">
      <c r="A59" s="6">
        <v>58</v>
      </c>
      <c r="B59" s="6" t="s">
        <v>117</v>
      </c>
      <c r="C59" s="6" t="s">
        <v>1543</v>
      </c>
      <c r="D59" s="6" t="s">
        <v>1544</v>
      </c>
      <c r="E59" s="6" t="s">
        <v>1545</v>
      </c>
      <c r="F59" s="6" t="s">
        <v>596</v>
      </c>
      <c r="G59" s="6" t="s">
        <v>280</v>
      </c>
      <c r="H59" s="6" t="s">
        <v>265</v>
      </c>
    </row>
    <row r="60" spans="1:8" x14ac:dyDescent="0.15">
      <c r="A60" s="6">
        <v>59</v>
      </c>
      <c r="B60" s="6" t="s">
        <v>117</v>
      </c>
      <c r="C60" s="6" t="s">
        <v>642</v>
      </c>
      <c r="D60" s="6" t="s">
        <v>643</v>
      </c>
      <c r="E60" s="6" t="s">
        <v>644</v>
      </c>
      <c r="F60" s="6" t="s">
        <v>625</v>
      </c>
      <c r="G60" s="6" t="s">
        <v>280</v>
      </c>
      <c r="H60" s="6" t="s">
        <v>265</v>
      </c>
    </row>
    <row r="61" spans="1:8" x14ac:dyDescent="0.15">
      <c r="A61" s="6">
        <v>60</v>
      </c>
      <c r="B61" s="6" t="s">
        <v>117</v>
      </c>
      <c r="C61" s="6" t="s">
        <v>658</v>
      </c>
      <c r="D61" s="6" t="s">
        <v>1546</v>
      </c>
      <c r="E61" s="6" t="s">
        <v>659</v>
      </c>
      <c r="F61" s="6" t="s">
        <v>632</v>
      </c>
      <c r="G61" s="6" t="s">
        <v>280</v>
      </c>
      <c r="H61" s="6" t="s">
        <v>265</v>
      </c>
    </row>
    <row r="62" spans="1:8" x14ac:dyDescent="0.15">
      <c r="A62" s="6">
        <v>61</v>
      </c>
      <c r="B62" s="6" t="s">
        <v>117</v>
      </c>
      <c r="C62" s="6" t="s">
        <v>1547</v>
      </c>
      <c r="D62" s="6" t="s">
        <v>1548</v>
      </c>
      <c r="E62" s="6" t="s">
        <v>1549</v>
      </c>
      <c r="F62" s="6" t="s">
        <v>625</v>
      </c>
      <c r="G62" s="6" t="s">
        <v>280</v>
      </c>
      <c r="H62" s="6" t="s">
        <v>265</v>
      </c>
    </row>
    <row r="63" spans="1:8" x14ac:dyDescent="0.15">
      <c r="A63" s="6">
        <v>62</v>
      </c>
      <c r="B63" s="6" t="s">
        <v>117</v>
      </c>
      <c r="C63" s="6" t="s">
        <v>720</v>
      </c>
      <c r="D63" s="6" t="s">
        <v>721</v>
      </c>
      <c r="E63" s="6" t="s">
        <v>722</v>
      </c>
      <c r="F63" s="6" t="s">
        <v>648</v>
      </c>
      <c r="G63" s="6" t="s">
        <v>280</v>
      </c>
      <c r="H63" s="6" t="s">
        <v>265</v>
      </c>
    </row>
    <row r="64" spans="1:8" x14ac:dyDescent="0.15">
      <c r="A64" s="6">
        <v>63</v>
      </c>
      <c r="B64" s="6" t="s">
        <v>117</v>
      </c>
      <c r="C64" s="6" t="s">
        <v>615</v>
      </c>
      <c r="D64" s="6" t="s">
        <v>616</v>
      </c>
      <c r="E64" s="6" t="s">
        <v>617</v>
      </c>
      <c r="F64" s="6" t="s">
        <v>596</v>
      </c>
      <c r="G64" s="6" t="s">
        <v>280</v>
      </c>
      <c r="H64" s="6" t="s">
        <v>265</v>
      </c>
    </row>
    <row r="65" spans="1:8" x14ac:dyDescent="0.15">
      <c r="A65" s="6">
        <v>64</v>
      </c>
      <c r="B65" s="6" t="s">
        <v>117</v>
      </c>
      <c r="C65" s="6" t="s">
        <v>729</v>
      </c>
      <c r="D65" s="6" t="s">
        <v>730</v>
      </c>
      <c r="E65" s="6" t="s">
        <v>731</v>
      </c>
      <c r="F65" s="6" t="s">
        <v>625</v>
      </c>
      <c r="G65" s="6" t="s">
        <v>280</v>
      </c>
      <c r="H65" s="6" t="s">
        <v>265</v>
      </c>
    </row>
    <row r="66" spans="1:8" x14ac:dyDescent="0.15">
      <c r="A66" s="6">
        <v>65</v>
      </c>
      <c r="B66" s="6" t="s">
        <v>117</v>
      </c>
      <c r="C66" s="6" t="s">
        <v>704</v>
      </c>
      <c r="D66" s="6" t="s">
        <v>705</v>
      </c>
      <c r="E66" s="6" t="s">
        <v>706</v>
      </c>
      <c r="F66" s="6" t="s">
        <v>596</v>
      </c>
      <c r="G66" s="6" t="s">
        <v>278</v>
      </c>
      <c r="H66" s="6" t="s">
        <v>265</v>
      </c>
    </row>
    <row r="67" spans="1:8" x14ac:dyDescent="0.15">
      <c r="A67" s="6">
        <v>66</v>
      </c>
      <c r="B67" s="6" t="s">
        <v>117</v>
      </c>
      <c r="C67" s="6" t="s">
        <v>1550</v>
      </c>
      <c r="D67" s="6" t="s">
        <v>1551</v>
      </c>
      <c r="E67" s="6" t="s">
        <v>1552</v>
      </c>
      <c r="F67" s="6" t="s">
        <v>596</v>
      </c>
      <c r="G67" s="6" t="s">
        <v>278</v>
      </c>
      <c r="H67" s="6" t="s">
        <v>265</v>
      </c>
    </row>
    <row r="68" spans="1:8" x14ac:dyDescent="0.15">
      <c r="A68" s="6">
        <v>67</v>
      </c>
      <c r="B68" s="6" t="s">
        <v>117</v>
      </c>
      <c r="C68" s="6" t="s">
        <v>767</v>
      </c>
      <c r="D68" s="6" t="s">
        <v>1553</v>
      </c>
      <c r="E68" s="6" t="s">
        <v>768</v>
      </c>
      <c r="F68" s="6" t="s">
        <v>625</v>
      </c>
      <c r="G68" s="6" t="s">
        <v>279</v>
      </c>
      <c r="H68" s="6" t="s">
        <v>265</v>
      </c>
    </row>
    <row r="69" spans="1:8" x14ac:dyDescent="0.15">
      <c r="A69" s="6">
        <v>68</v>
      </c>
      <c r="B69" s="6" t="s">
        <v>117</v>
      </c>
      <c r="C69" s="6" t="s">
        <v>664</v>
      </c>
      <c r="D69" s="6" t="s">
        <v>1554</v>
      </c>
      <c r="E69" s="6" t="s">
        <v>665</v>
      </c>
      <c r="F69" s="6" t="s">
        <v>632</v>
      </c>
      <c r="G69" s="6" t="s">
        <v>280</v>
      </c>
      <c r="H69" s="6" t="s">
        <v>265</v>
      </c>
    </row>
    <row r="70" spans="1:8" x14ac:dyDescent="0.15">
      <c r="A70" s="6">
        <v>69</v>
      </c>
      <c r="B70" s="6" t="s">
        <v>117</v>
      </c>
      <c r="C70" s="6" t="s">
        <v>707</v>
      </c>
      <c r="D70" s="6" t="s">
        <v>1555</v>
      </c>
      <c r="E70" s="6" t="s">
        <v>708</v>
      </c>
      <c r="F70" s="6" t="s">
        <v>596</v>
      </c>
      <c r="G70" s="6" t="s">
        <v>280</v>
      </c>
      <c r="H70" s="6" t="s">
        <v>265</v>
      </c>
    </row>
    <row r="71" spans="1:8" x14ac:dyDescent="0.15">
      <c r="A71" s="6">
        <v>70</v>
      </c>
      <c r="B71" s="6" t="s">
        <v>117</v>
      </c>
      <c r="C71" s="6" t="s">
        <v>1556</v>
      </c>
      <c r="D71" s="6" t="s">
        <v>1557</v>
      </c>
      <c r="E71" s="6" t="s">
        <v>1558</v>
      </c>
      <c r="F71" s="6" t="s">
        <v>404</v>
      </c>
      <c r="G71" s="6" t="s">
        <v>280</v>
      </c>
      <c r="H71" s="6" t="s">
        <v>265</v>
      </c>
    </row>
    <row r="72" spans="1:8" x14ac:dyDescent="0.15">
      <c r="A72" s="6">
        <v>71</v>
      </c>
      <c r="B72" s="6" t="s">
        <v>117</v>
      </c>
      <c r="C72" s="6" t="s">
        <v>732</v>
      </c>
      <c r="D72" s="6" t="s">
        <v>733</v>
      </c>
      <c r="E72" s="6" t="s">
        <v>734</v>
      </c>
      <c r="F72" s="6" t="s">
        <v>648</v>
      </c>
      <c r="G72" s="6" t="s">
        <v>280</v>
      </c>
      <c r="H72" s="6" t="s">
        <v>265</v>
      </c>
    </row>
    <row r="73" spans="1:8" x14ac:dyDescent="0.15">
      <c r="A73" s="6">
        <v>72</v>
      </c>
      <c r="B73" s="6" t="s">
        <v>117</v>
      </c>
      <c r="C73" s="6" t="s">
        <v>598</v>
      </c>
      <c r="D73" s="6" t="s">
        <v>1559</v>
      </c>
      <c r="E73" s="6" t="s">
        <v>599</v>
      </c>
      <c r="F73" s="6" t="s">
        <v>600</v>
      </c>
      <c r="G73" s="6" t="s">
        <v>280</v>
      </c>
      <c r="H73" s="6" t="s">
        <v>265</v>
      </c>
    </row>
    <row r="74" spans="1:8" x14ac:dyDescent="0.15">
      <c r="A74" s="6">
        <v>73</v>
      </c>
      <c r="B74" s="6" t="s">
        <v>117</v>
      </c>
      <c r="C74" s="6" t="s">
        <v>1560</v>
      </c>
      <c r="D74" s="6" t="s">
        <v>1561</v>
      </c>
      <c r="E74" s="6" t="s">
        <v>1562</v>
      </c>
      <c r="F74" s="6" t="s">
        <v>597</v>
      </c>
      <c r="G74" s="6" t="s">
        <v>280</v>
      </c>
      <c r="H74" s="6" t="s">
        <v>265</v>
      </c>
    </row>
    <row r="75" spans="1:8" x14ac:dyDescent="0.15">
      <c r="A75" s="6">
        <v>74</v>
      </c>
      <c r="B75" s="6" t="s">
        <v>117</v>
      </c>
      <c r="C75" s="6" t="s">
        <v>693</v>
      </c>
      <c r="D75" s="6" t="s">
        <v>1563</v>
      </c>
      <c r="E75" s="6" t="s">
        <v>694</v>
      </c>
      <c r="F75" s="6" t="s">
        <v>596</v>
      </c>
      <c r="G75" s="6" t="s">
        <v>280</v>
      </c>
      <c r="H75" s="6" t="s">
        <v>265</v>
      </c>
    </row>
    <row r="76" spans="1:8" x14ac:dyDescent="0.15">
      <c r="A76" s="6">
        <v>75</v>
      </c>
      <c r="B76" s="6" t="s">
        <v>117</v>
      </c>
      <c r="C76" s="6" t="s">
        <v>759</v>
      </c>
      <c r="D76" s="6" t="s">
        <v>1564</v>
      </c>
      <c r="E76" s="6" t="s">
        <v>760</v>
      </c>
      <c r="F76" s="6" t="s">
        <v>600</v>
      </c>
      <c r="G76" s="6" t="s">
        <v>280</v>
      </c>
      <c r="H76" s="6" t="s">
        <v>265</v>
      </c>
    </row>
    <row r="77" spans="1:8" x14ac:dyDescent="0.15">
      <c r="A77" s="6">
        <v>76</v>
      </c>
      <c r="B77" s="6" t="s">
        <v>117</v>
      </c>
      <c r="C77" s="6" t="s">
        <v>767</v>
      </c>
      <c r="D77" s="6" t="s">
        <v>1553</v>
      </c>
      <c r="E77" s="6" t="s">
        <v>768</v>
      </c>
      <c r="F77" s="6" t="s">
        <v>625</v>
      </c>
      <c r="G77" s="6" t="s">
        <v>280</v>
      </c>
      <c r="H77" s="6" t="s">
        <v>265</v>
      </c>
    </row>
    <row r="78" spans="1:8" x14ac:dyDescent="0.15">
      <c r="A78" s="6">
        <v>77</v>
      </c>
      <c r="B78" s="6" t="s">
        <v>117</v>
      </c>
      <c r="C78" s="6" t="s">
        <v>1565</v>
      </c>
      <c r="D78" s="6" t="s">
        <v>1566</v>
      </c>
      <c r="E78" s="6" t="s">
        <v>680</v>
      </c>
      <c r="F78" s="6" t="s">
        <v>1567</v>
      </c>
      <c r="G78" s="6" t="s">
        <v>280</v>
      </c>
      <c r="H78" s="6" t="s">
        <v>265</v>
      </c>
    </row>
    <row r="79" spans="1:8" x14ac:dyDescent="0.15">
      <c r="A79" s="6">
        <v>78</v>
      </c>
      <c r="B79" s="6" t="s">
        <v>117</v>
      </c>
      <c r="C79" s="6" t="s">
        <v>1568</v>
      </c>
      <c r="D79" s="6" t="s">
        <v>1569</v>
      </c>
      <c r="E79" s="6" t="s">
        <v>680</v>
      </c>
      <c r="F79" s="6" t="s">
        <v>1570</v>
      </c>
      <c r="G79" s="6" t="s">
        <v>280</v>
      </c>
      <c r="H79" s="6" t="s">
        <v>265</v>
      </c>
    </row>
    <row r="80" spans="1:8" x14ac:dyDescent="0.15">
      <c r="A80" s="6">
        <v>79</v>
      </c>
      <c r="B80" s="6" t="s">
        <v>117</v>
      </c>
      <c r="C80" s="6" t="s">
        <v>743</v>
      </c>
      <c r="D80" s="6" t="s">
        <v>744</v>
      </c>
      <c r="E80" s="6" t="s">
        <v>745</v>
      </c>
      <c r="F80" s="6" t="s">
        <v>600</v>
      </c>
      <c r="G80" s="6" t="s">
        <v>280</v>
      </c>
      <c r="H80" s="6" t="s">
        <v>265</v>
      </c>
    </row>
    <row r="81" spans="1:8" x14ac:dyDescent="0.15">
      <c r="A81" s="6">
        <v>80</v>
      </c>
      <c r="B81" s="6" t="s">
        <v>117</v>
      </c>
      <c r="C81" s="6" t="s">
        <v>670</v>
      </c>
      <c r="D81" s="6" t="s">
        <v>1571</v>
      </c>
      <c r="E81" s="6" t="s">
        <v>671</v>
      </c>
      <c r="F81" s="6" t="s">
        <v>596</v>
      </c>
      <c r="G81" s="6" t="s">
        <v>280</v>
      </c>
      <c r="H81" s="6" t="s">
        <v>265</v>
      </c>
    </row>
    <row r="82" spans="1:8" x14ac:dyDescent="0.15">
      <c r="A82" s="6">
        <v>81</v>
      </c>
      <c r="B82" s="6" t="s">
        <v>117</v>
      </c>
      <c r="C82" s="6" t="s">
        <v>761</v>
      </c>
      <c r="D82" s="6" t="s">
        <v>762</v>
      </c>
      <c r="E82" s="6" t="s">
        <v>763</v>
      </c>
      <c r="F82" s="6" t="s">
        <v>600</v>
      </c>
      <c r="G82" s="6" t="s">
        <v>280</v>
      </c>
      <c r="H82" s="6" t="s">
        <v>265</v>
      </c>
    </row>
    <row r="83" spans="1:8" x14ac:dyDescent="0.15">
      <c r="A83" s="6">
        <v>82</v>
      </c>
      <c r="B83" s="6" t="s">
        <v>117</v>
      </c>
      <c r="C83" s="6" t="s">
        <v>774</v>
      </c>
      <c r="D83" s="6" t="s">
        <v>775</v>
      </c>
      <c r="E83" s="6" t="s">
        <v>776</v>
      </c>
      <c r="F83" s="6" t="s">
        <v>597</v>
      </c>
      <c r="G83" s="6" t="s">
        <v>280</v>
      </c>
      <c r="H83" s="6" t="s">
        <v>265</v>
      </c>
    </row>
    <row r="84" spans="1:8" x14ac:dyDescent="0.15">
      <c r="A84" s="6">
        <v>83</v>
      </c>
      <c r="B84" s="6" t="s">
        <v>117</v>
      </c>
      <c r="C84" s="6" t="s">
        <v>769</v>
      </c>
      <c r="D84" s="6" t="s">
        <v>770</v>
      </c>
      <c r="E84" s="6" t="s">
        <v>771</v>
      </c>
      <c r="F84" s="6" t="s">
        <v>597</v>
      </c>
      <c r="G84" s="6" t="s">
        <v>280</v>
      </c>
      <c r="H84" s="6" t="s">
        <v>265</v>
      </c>
    </row>
    <row r="85" spans="1:8" x14ac:dyDescent="0.15">
      <c r="A85" s="6">
        <v>84</v>
      </c>
      <c r="B85" s="6" t="s">
        <v>117</v>
      </c>
      <c r="C85" s="6" t="s">
        <v>750</v>
      </c>
      <c r="D85" s="6" t="s">
        <v>751</v>
      </c>
      <c r="E85" s="6" t="s">
        <v>752</v>
      </c>
      <c r="F85" s="6" t="s">
        <v>597</v>
      </c>
      <c r="G85" s="6" t="s">
        <v>280</v>
      </c>
      <c r="H85" s="6" t="s">
        <v>265</v>
      </c>
    </row>
    <row r="86" spans="1:8" x14ac:dyDescent="0.15">
      <c r="A86" s="6">
        <v>85</v>
      </c>
      <c r="B86" s="6" t="s">
        <v>117</v>
      </c>
      <c r="C86" s="6" t="s">
        <v>1572</v>
      </c>
      <c r="D86" s="6" t="s">
        <v>1573</v>
      </c>
      <c r="E86" s="6" t="s">
        <v>1574</v>
      </c>
      <c r="F86" s="6" t="s">
        <v>596</v>
      </c>
      <c r="G86" s="6" t="s">
        <v>278</v>
      </c>
      <c r="H86" s="6" t="s">
        <v>265</v>
      </c>
    </row>
    <row r="87" spans="1:8" x14ac:dyDescent="0.15">
      <c r="A87" s="6">
        <v>86</v>
      </c>
      <c r="B87" s="6" t="s">
        <v>117</v>
      </c>
      <c r="C87" s="6" t="s">
        <v>702</v>
      </c>
      <c r="D87" s="6" t="s">
        <v>1575</v>
      </c>
      <c r="E87" s="6" t="s">
        <v>703</v>
      </c>
      <c r="F87" s="6" t="s">
        <v>632</v>
      </c>
      <c r="G87" s="6" t="s">
        <v>280</v>
      </c>
      <c r="H87" s="6" t="s">
        <v>265</v>
      </c>
    </row>
    <row r="88" spans="1:8" x14ac:dyDescent="0.15">
      <c r="A88" s="6">
        <v>87</v>
      </c>
      <c r="B88" s="6" t="s">
        <v>117</v>
      </c>
      <c r="C88" s="6" t="s">
        <v>772</v>
      </c>
      <c r="D88" s="6" t="s">
        <v>773</v>
      </c>
      <c r="E88" s="6" t="s">
        <v>662</v>
      </c>
      <c r="F88" s="6" t="s">
        <v>698</v>
      </c>
      <c r="G88" s="6" t="s">
        <v>280</v>
      </c>
      <c r="H88" s="6" t="s">
        <v>265</v>
      </c>
    </row>
    <row r="89" spans="1:8" x14ac:dyDescent="0.15">
      <c r="A89" s="6">
        <v>88</v>
      </c>
      <c r="B89" s="6" t="s">
        <v>117</v>
      </c>
      <c r="C89" s="6" t="s">
        <v>746</v>
      </c>
      <c r="D89" s="6" t="s">
        <v>747</v>
      </c>
      <c r="E89" s="6" t="s">
        <v>748</v>
      </c>
      <c r="F89" s="6" t="s">
        <v>625</v>
      </c>
      <c r="G89" s="6" t="s">
        <v>280</v>
      </c>
      <c r="H89" s="6" t="s">
        <v>265</v>
      </c>
    </row>
    <row r="90" spans="1:8" x14ac:dyDescent="0.15">
      <c r="A90" s="6">
        <v>89</v>
      </c>
      <c r="B90" s="6" t="s">
        <v>117</v>
      </c>
      <c r="C90" s="6" t="s">
        <v>645</v>
      </c>
      <c r="D90" s="6" t="s">
        <v>646</v>
      </c>
      <c r="E90" s="6" t="s">
        <v>647</v>
      </c>
      <c r="F90" s="6" t="s">
        <v>596</v>
      </c>
      <c r="G90" s="6" t="s">
        <v>280</v>
      </c>
      <c r="H90" s="6" t="s">
        <v>265</v>
      </c>
    </row>
    <row r="91" spans="1:8" x14ac:dyDescent="0.15">
      <c r="A91" s="6">
        <v>90</v>
      </c>
      <c r="B91" s="6" t="s">
        <v>117</v>
      </c>
      <c r="C91" s="6" t="s">
        <v>764</v>
      </c>
      <c r="D91" s="6" t="s">
        <v>765</v>
      </c>
      <c r="E91" s="6" t="s">
        <v>766</v>
      </c>
      <c r="F91" s="6" t="s">
        <v>596</v>
      </c>
      <c r="G91" s="6" t="s">
        <v>280</v>
      </c>
      <c r="H91" s="6" t="s">
        <v>265</v>
      </c>
    </row>
    <row r="92" spans="1:8" x14ac:dyDescent="0.15">
      <c r="A92" s="6">
        <v>91</v>
      </c>
      <c r="B92" s="6" t="s">
        <v>117</v>
      </c>
      <c r="C92" s="6" t="s">
        <v>717</v>
      </c>
      <c r="D92" s="6" t="s">
        <v>718</v>
      </c>
      <c r="E92" s="6" t="s">
        <v>719</v>
      </c>
      <c r="F92" s="6" t="s">
        <v>625</v>
      </c>
      <c r="G92" s="6" t="s">
        <v>280</v>
      </c>
      <c r="H92" s="6" t="s">
        <v>265</v>
      </c>
    </row>
    <row r="93" spans="1:8" x14ac:dyDescent="0.15">
      <c r="A93" s="6">
        <v>92</v>
      </c>
      <c r="B93" s="6" t="s">
        <v>117</v>
      </c>
      <c r="C93" s="6" t="s">
        <v>1576</v>
      </c>
      <c r="D93" s="6" t="s">
        <v>1577</v>
      </c>
      <c r="E93" s="6" t="s">
        <v>1578</v>
      </c>
      <c r="F93" s="6" t="s">
        <v>632</v>
      </c>
      <c r="G93" s="6" t="s">
        <v>280</v>
      </c>
      <c r="H93" s="6" t="s">
        <v>265</v>
      </c>
    </row>
    <row r="94" spans="1:8" x14ac:dyDescent="0.15">
      <c r="A94" s="6">
        <v>93</v>
      </c>
      <c r="B94" s="6" t="s">
        <v>117</v>
      </c>
      <c r="C94" s="6" t="s">
        <v>607</v>
      </c>
      <c r="D94" s="6" t="s">
        <v>608</v>
      </c>
      <c r="E94" s="6" t="s">
        <v>609</v>
      </c>
      <c r="F94" s="6" t="s">
        <v>648</v>
      </c>
      <c r="G94" s="6" t="s">
        <v>280</v>
      </c>
      <c r="H94" s="6" t="s">
        <v>265</v>
      </c>
    </row>
    <row r="95" spans="1:8" x14ac:dyDescent="0.15">
      <c r="A95" s="6">
        <v>94</v>
      </c>
      <c r="B95" s="6" t="s">
        <v>117</v>
      </c>
      <c r="C95" s="6" t="s">
        <v>1470</v>
      </c>
      <c r="D95" s="6" t="s">
        <v>1471</v>
      </c>
      <c r="E95" s="6" t="s">
        <v>1472</v>
      </c>
      <c r="F95" s="6" t="s">
        <v>625</v>
      </c>
      <c r="G95" s="6" t="s">
        <v>279</v>
      </c>
      <c r="H95" s="6" t="s">
        <v>265</v>
      </c>
    </row>
    <row r="96" spans="1:8" x14ac:dyDescent="0.15">
      <c r="A96" s="6">
        <v>95</v>
      </c>
      <c r="B96" s="6" t="s">
        <v>117</v>
      </c>
      <c r="C96" s="6" t="s">
        <v>782</v>
      </c>
      <c r="D96" s="6" t="s">
        <v>783</v>
      </c>
      <c r="E96" s="6" t="s">
        <v>784</v>
      </c>
      <c r="F96" s="6" t="s">
        <v>632</v>
      </c>
      <c r="G96" s="6" t="s">
        <v>280</v>
      </c>
      <c r="H96" s="6" t="s">
        <v>265</v>
      </c>
    </row>
    <row r="97" spans="1:8" x14ac:dyDescent="0.15">
      <c r="A97" s="6">
        <v>96</v>
      </c>
      <c r="B97" s="6" t="s">
        <v>117</v>
      </c>
      <c r="C97" s="6" t="s">
        <v>786</v>
      </c>
      <c r="D97" s="6" t="s">
        <v>787</v>
      </c>
      <c r="E97" s="6" t="s">
        <v>788</v>
      </c>
      <c r="F97" s="6" t="s">
        <v>632</v>
      </c>
      <c r="G97" s="6" t="s">
        <v>280</v>
      </c>
      <c r="H97" s="6" t="s">
        <v>265</v>
      </c>
    </row>
    <row r="98" spans="1:8" x14ac:dyDescent="0.15">
      <c r="A98" s="6">
        <v>97</v>
      </c>
      <c r="B98" s="6" t="s">
        <v>117</v>
      </c>
      <c r="C98" s="6" t="s">
        <v>649</v>
      </c>
      <c r="D98" s="6" t="s">
        <v>650</v>
      </c>
      <c r="E98" s="6" t="s">
        <v>651</v>
      </c>
      <c r="F98" s="6" t="s">
        <v>625</v>
      </c>
      <c r="G98" s="6" t="s">
        <v>280</v>
      </c>
      <c r="H98" s="6" t="s">
        <v>265</v>
      </c>
    </row>
    <row r="99" spans="1:8" x14ac:dyDescent="0.15">
      <c r="A99" s="6">
        <v>98</v>
      </c>
      <c r="B99" s="6" t="s">
        <v>117</v>
      </c>
      <c r="C99" s="6" t="s">
        <v>756</v>
      </c>
      <c r="D99" s="6" t="s">
        <v>757</v>
      </c>
      <c r="E99" s="6" t="s">
        <v>758</v>
      </c>
      <c r="F99" s="6" t="s">
        <v>404</v>
      </c>
      <c r="G99" s="6" t="s">
        <v>280</v>
      </c>
      <c r="H99" s="6" t="s">
        <v>265</v>
      </c>
    </row>
    <row r="100" spans="1:8" x14ac:dyDescent="0.15">
      <c r="A100" s="6">
        <v>99</v>
      </c>
      <c r="B100" s="6" t="s">
        <v>117</v>
      </c>
      <c r="C100" s="6" t="s">
        <v>691</v>
      </c>
      <c r="D100" s="6" t="s">
        <v>1579</v>
      </c>
      <c r="E100" s="6" t="s">
        <v>692</v>
      </c>
      <c r="F100" s="6" t="s">
        <v>596</v>
      </c>
      <c r="G100" s="6" t="s">
        <v>280</v>
      </c>
      <c r="H100" s="6" t="s">
        <v>265</v>
      </c>
    </row>
    <row r="101" spans="1:8" x14ac:dyDescent="0.15">
      <c r="A101" s="6">
        <v>100</v>
      </c>
      <c r="B101" s="6" t="s">
        <v>117</v>
      </c>
      <c r="C101" s="6" t="s">
        <v>794</v>
      </c>
      <c r="D101" s="6" t="s">
        <v>795</v>
      </c>
      <c r="E101" s="6" t="s">
        <v>796</v>
      </c>
      <c r="F101" s="6" t="s">
        <v>648</v>
      </c>
      <c r="G101" s="6" t="s">
        <v>280</v>
      </c>
      <c r="H101" s="6" t="s">
        <v>265</v>
      </c>
    </row>
    <row r="102" spans="1:8" x14ac:dyDescent="0.15">
      <c r="A102" s="6">
        <v>101</v>
      </c>
      <c r="B102" s="6" t="s">
        <v>117</v>
      </c>
      <c r="C102" s="6" t="s">
        <v>1580</v>
      </c>
      <c r="D102" s="6" t="s">
        <v>1581</v>
      </c>
      <c r="E102" s="6" t="s">
        <v>1582</v>
      </c>
      <c r="F102" s="6" t="s">
        <v>1583</v>
      </c>
      <c r="G102" s="6" t="s">
        <v>280</v>
      </c>
      <c r="H102" s="6" t="s">
        <v>265</v>
      </c>
    </row>
    <row r="103" spans="1:8" x14ac:dyDescent="0.15">
      <c r="A103" s="6">
        <v>102</v>
      </c>
      <c r="B103" s="6" t="s">
        <v>117</v>
      </c>
      <c r="C103" s="6" t="s">
        <v>666</v>
      </c>
      <c r="D103" s="6" t="s">
        <v>667</v>
      </c>
      <c r="E103" s="6" t="s">
        <v>668</v>
      </c>
      <c r="F103" s="6" t="s">
        <v>648</v>
      </c>
      <c r="G103" s="6" t="s">
        <v>280</v>
      </c>
      <c r="H103" s="6" t="s">
        <v>265</v>
      </c>
    </row>
    <row r="104" spans="1:8" x14ac:dyDescent="0.15">
      <c r="A104" s="6">
        <v>103</v>
      </c>
      <c r="B104" s="6" t="s">
        <v>117</v>
      </c>
      <c r="C104" s="6" t="s">
        <v>1584</v>
      </c>
      <c r="D104" s="6" t="s">
        <v>1585</v>
      </c>
      <c r="E104" s="6" t="s">
        <v>1586</v>
      </c>
      <c r="F104" s="6" t="s">
        <v>596</v>
      </c>
      <c r="G104" s="6" t="s">
        <v>280</v>
      </c>
      <c r="H104" s="6" t="s">
        <v>265</v>
      </c>
    </row>
    <row r="105" spans="1:8" x14ac:dyDescent="0.15">
      <c r="A105" s="6">
        <v>104</v>
      </c>
      <c r="B105" s="6" t="s">
        <v>117</v>
      </c>
      <c r="C105" s="6" t="s">
        <v>791</v>
      </c>
      <c r="D105" s="6" t="s">
        <v>792</v>
      </c>
      <c r="E105" s="6" t="s">
        <v>793</v>
      </c>
      <c r="F105" s="6" t="s">
        <v>632</v>
      </c>
      <c r="G105" s="6" t="s">
        <v>280</v>
      </c>
      <c r="H105" s="6" t="s">
        <v>265</v>
      </c>
    </row>
    <row r="106" spans="1:8" x14ac:dyDescent="0.15">
      <c r="A106" s="6">
        <v>105</v>
      </c>
      <c r="B106" s="6" t="s">
        <v>117</v>
      </c>
      <c r="C106" s="6" t="s">
        <v>779</v>
      </c>
      <c r="D106" s="6" t="s">
        <v>780</v>
      </c>
      <c r="E106" s="6" t="s">
        <v>781</v>
      </c>
      <c r="F106" s="6" t="s">
        <v>600</v>
      </c>
      <c r="G106" s="6" t="s">
        <v>280</v>
      </c>
      <c r="H106" s="6" t="s">
        <v>265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2"/>
  </cols>
  <sheetData>
    <row r="1" spans="1:27" ht="10.5" customHeight="1" x14ac:dyDescent="0.15">
      <c r="AA1" s="142" t="s">
        <v>207</v>
      </c>
    </row>
    <row r="2" spans="1:27" ht="16.5" customHeight="1" x14ac:dyDescent="0.15">
      <c r="B2" s="331" t="str">
        <f>"Код шаблона: " &amp; GetCode()</f>
        <v>Код шаблона: JKH.OPEN.INFO.ORG.WARM.570</v>
      </c>
      <c r="C2" s="331"/>
      <c r="D2" s="331"/>
      <c r="E2" s="331"/>
      <c r="F2" s="331"/>
      <c r="G2" s="331"/>
      <c r="V2" s="64"/>
    </row>
    <row r="3" spans="1:27" ht="18" customHeight="1" x14ac:dyDescent="0.15">
      <c r="B3" s="332" t="str">
        <f>"Версия " &amp; GetVersion()</f>
        <v>Версия 1.0.2</v>
      </c>
      <c r="C3" s="332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 x14ac:dyDescent="0.15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 x14ac:dyDescent="0.15">
      <c r="B5" s="333" t="s">
        <v>578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7" ht="9.75" customHeight="1" x14ac:dyDescent="0.2">
      <c r="A6" s="64"/>
      <c r="B6" s="141"/>
      <c r="C6" s="140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2"/>
    </row>
    <row r="7" spans="1:27" ht="15" customHeight="1" x14ac:dyDescent="0.2">
      <c r="A7" s="64"/>
      <c r="B7" s="141"/>
      <c r="C7" s="140"/>
      <c r="D7" s="123"/>
      <c r="E7" s="336" t="s">
        <v>221</v>
      </c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122"/>
    </row>
    <row r="8" spans="1:27" ht="15" customHeight="1" x14ac:dyDescent="0.2">
      <c r="A8" s="64"/>
      <c r="B8" s="141"/>
      <c r="C8" s="140"/>
      <c r="D8" s="123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122"/>
    </row>
    <row r="9" spans="1:27" ht="15" customHeight="1" x14ac:dyDescent="0.2">
      <c r="A9" s="64"/>
      <c r="B9" s="141"/>
      <c r="C9" s="140"/>
      <c r="D9" s="123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122"/>
    </row>
    <row r="10" spans="1:27" ht="10.5" customHeight="1" x14ac:dyDescent="0.2">
      <c r="A10" s="64"/>
      <c r="B10" s="141"/>
      <c r="C10" s="140"/>
      <c r="D10" s="123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122"/>
    </row>
    <row r="11" spans="1:27" ht="27" customHeight="1" x14ac:dyDescent="0.2">
      <c r="A11" s="64"/>
      <c r="B11" s="141"/>
      <c r="C11" s="140"/>
      <c r="D11" s="123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122"/>
    </row>
    <row r="12" spans="1:27" ht="12" customHeight="1" x14ac:dyDescent="0.2">
      <c r="A12" s="64"/>
      <c r="B12" s="141"/>
      <c r="C12" s="140"/>
      <c r="D12" s="123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122"/>
    </row>
    <row r="13" spans="1:27" ht="38.25" customHeight="1" x14ac:dyDescent="0.2">
      <c r="A13" s="64"/>
      <c r="B13" s="141"/>
      <c r="C13" s="140"/>
      <c r="D13" s="123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136"/>
    </row>
    <row r="14" spans="1:27" ht="15" customHeight="1" x14ac:dyDescent="0.2">
      <c r="A14" s="64"/>
      <c r="B14" s="141"/>
      <c r="C14" s="140"/>
      <c r="D14" s="123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122"/>
    </row>
    <row r="15" spans="1:27" ht="15" x14ac:dyDescent="0.2">
      <c r="A15" s="64"/>
      <c r="B15" s="141"/>
      <c r="C15" s="140"/>
      <c r="D15" s="123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122"/>
    </row>
    <row r="16" spans="1:27" ht="15" x14ac:dyDescent="0.2">
      <c r="A16" s="64"/>
      <c r="B16" s="141"/>
      <c r="C16" s="140"/>
      <c r="D16" s="123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122"/>
    </row>
    <row r="17" spans="1:25" ht="15" customHeight="1" x14ac:dyDescent="0.2">
      <c r="A17" s="64"/>
      <c r="B17" s="141"/>
      <c r="C17" s="140"/>
      <c r="D17" s="123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122"/>
    </row>
    <row r="18" spans="1:25" ht="15" x14ac:dyDescent="0.2">
      <c r="A18" s="64"/>
      <c r="B18" s="141"/>
      <c r="C18" s="140"/>
      <c r="D18" s="123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122"/>
    </row>
    <row r="19" spans="1:25" ht="59.25" customHeight="1" x14ac:dyDescent="0.15">
      <c r="A19" s="64"/>
      <c r="B19" s="141"/>
      <c r="C19" s="140"/>
      <c r="D19" s="129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122"/>
    </row>
    <row r="20" spans="1:25" ht="15" hidden="1" x14ac:dyDescent="0.15">
      <c r="A20" s="64"/>
      <c r="B20" s="141"/>
      <c r="C20" s="140"/>
      <c r="D20" s="129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2"/>
    </row>
    <row r="21" spans="1:25" ht="14.25" hidden="1" customHeight="1" x14ac:dyDescent="0.2">
      <c r="A21" s="64"/>
      <c r="B21" s="141"/>
      <c r="C21" s="140"/>
      <c r="D21" s="124"/>
      <c r="E21" s="135" t="s">
        <v>205</v>
      </c>
      <c r="F21" s="337" t="s">
        <v>217</v>
      </c>
      <c r="G21" s="338"/>
      <c r="H21" s="338"/>
      <c r="I21" s="338"/>
      <c r="J21" s="338"/>
      <c r="K21" s="338"/>
      <c r="L21" s="338"/>
      <c r="M21" s="338"/>
      <c r="N21" s="123"/>
      <c r="O21" s="134" t="s">
        <v>205</v>
      </c>
      <c r="P21" s="339" t="s">
        <v>206</v>
      </c>
      <c r="Q21" s="340"/>
      <c r="R21" s="340"/>
      <c r="S21" s="340"/>
      <c r="T21" s="340"/>
      <c r="U21" s="340"/>
      <c r="V21" s="340"/>
      <c r="W21" s="340"/>
      <c r="X21" s="340"/>
      <c r="Y21" s="122"/>
    </row>
    <row r="22" spans="1:25" ht="14.25" hidden="1" customHeight="1" x14ac:dyDescent="0.2">
      <c r="A22" s="64"/>
      <c r="B22" s="141"/>
      <c r="C22" s="140"/>
      <c r="D22" s="124"/>
      <c r="E22" s="172" t="s">
        <v>205</v>
      </c>
      <c r="F22" s="337" t="s">
        <v>208</v>
      </c>
      <c r="G22" s="338"/>
      <c r="H22" s="338"/>
      <c r="I22" s="338"/>
      <c r="J22" s="338"/>
      <c r="K22" s="338"/>
      <c r="L22" s="338"/>
      <c r="M22" s="338"/>
      <c r="N22" s="123"/>
      <c r="O22" s="137" t="s">
        <v>205</v>
      </c>
      <c r="P22" s="339" t="s">
        <v>218</v>
      </c>
      <c r="Q22" s="340"/>
      <c r="R22" s="340"/>
      <c r="S22" s="340"/>
      <c r="T22" s="340"/>
      <c r="U22" s="340"/>
      <c r="V22" s="340"/>
      <c r="W22" s="340"/>
      <c r="X22" s="340"/>
      <c r="Y22" s="122"/>
    </row>
    <row r="23" spans="1:25" ht="27" hidden="1" customHeight="1" x14ac:dyDescent="0.2">
      <c r="A23" s="64"/>
      <c r="B23" s="141"/>
      <c r="C23" s="140"/>
      <c r="D23" s="124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344" t="s">
        <v>216</v>
      </c>
      <c r="Q23" s="344"/>
      <c r="R23" s="344"/>
      <c r="S23" s="344"/>
      <c r="T23" s="344"/>
      <c r="U23" s="344"/>
      <c r="V23" s="344"/>
      <c r="W23" s="344"/>
      <c r="X23" s="123"/>
      <c r="Y23" s="122"/>
    </row>
    <row r="24" spans="1:25" ht="10.5" hidden="1" customHeight="1" x14ac:dyDescent="0.2">
      <c r="A24" s="64"/>
      <c r="B24" s="141"/>
      <c r="C24" s="140"/>
      <c r="D24" s="124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2"/>
    </row>
    <row r="25" spans="1:25" ht="27" hidden="1" customHeight="1" x14ac:dyDescent="0.2">
      <c r="A25" s="64"/>
      <c r="B25" s="141"/>
      <c r="C25" s="140"/>
      <c r="D25" s="124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2"/>
    </row>
    <row r="26" spans="1:25" ht="12" hidden="1" customHeight="1" x14ac:dyDescent="0.2">
      <c r="A26" s="64"/>
      <c r="B26" s="141"/>
      <c r="C26" s="140"/>
      <c r="D26" s="124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2"/>
    </row>
    <row r="27" spans="1:25" ht="38.25" hidden="1" customHeight="1" x14ac:dyDescent="0.2">
      <c r="A27" s="64"/>
      <c r="B27" s="141"/>
      <c r="C27" s="140"/>
      <c r="D27" s="12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2"/>
    </row>
    <row r="28" spans="1:25" ht="15" hidden="1" x14ac:dyDescent="0.2">
      <c r="A28" s="64"/>
      <c r="B28" s="141"/>
      <c r="C28" s="140"/>
      <c r="D28" s="124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2"/>
    </row>
    <row r="29" spans="1:25" ht="15" hidden="1" x14ac:dyDescent="0.2">
      <c r="A29" s="64"/>
      <c r="B29" s="141"/>
      <c r="C29" s="140"/>
      <c r="D29" s="124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2"/>
    </row>
    <row r="30" spans="1:25" ht="15" hidden="1" x14ac:dyDescent="0.2">
      <c r="A30" s="64"/>
      <c r="B30" s="141"/>
      <c r="C30" s="140"/>
      <c r="D30" s="124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2"/>
    </row>
    <row r="31" spans="1:25" ht="15" hidden="1" x14ac:dyDescent="0.2">
      <c r="A31" s="64"/>
      <c r="B31" s="141"/>
      <c r="C31" s="140"/>
      <c r="D31" s="124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2"/>
    </row>
    <row r="32" spans="1:25" ht="15" hidden="1" x14ac:dyDescent="0.2">
      <c r="A32" s="64"/>
      <c r="B32" s="141"/>
      <c r="C32" s="140"/>
      <c r="D32" s="124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2"/>
    </row>
    <row r="33" spans="1:25" ht="18.75" hidden="1" customHeight="1" x14ac:dyDescent="0.15">
      <c r="A33" s="64"/>
      <c r="B33" s="141"/>
      <c r="C33" s="140"/>
      <c r="D33" s="129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2"/>
    </row>
    <row r="34" spans="1:25" ht="15" hidden="1" x14ac:dyDescent="0.15">
      <c r="A34" s="64"/>
      <c r="B34" s="141"/>
      <c r="C34" s="140"/>
      <c r="D34" s="129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2"/>
    </row>
    <row r="35" spans="1:25" ht="24" hidden="1" customHeight="1" x14ac:dyDescent="0.2">
      <c r="A35" s="64"/>
      <c r="B35" s="141"/>
      <c r="C35" s="140"/>
      <c r="D35" s="124"/>
      <c r="E35" s="341" t="s">
        <v>204</v>
      </c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122"/>
    </row>
    <row r="36" spans="1:25" ht="38.25" hidden="1" customHeight="1" x14ac:dyDescent="0.2">
      <c r="A36" s="64"/>
      <c r="B36" s="141"/>
      <c r="C36" s="140"/>
      <c r="D36" s="124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122"/>
    </row>
    <row r="37" spans="1:25" ht="9.75" hidden="1" customHeight="1" x14ac:dyDescent="0.2">
      <c r="A37" s="64"/>
      <c r="B37" s="141"/>
      <c r="C37" s="140"/>
      <c r="D37" s="124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122"/>
    </row>
    <row r="38" spans="1:25" ht="51" hidden="1" customHeight="1" x14ac:dyDescent="0.2">
      <c r="A38" s="64"/>
      <c r="B38" s="141"/>
      <c r="C38" s="140"/>
      <c r="D38" s="124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122"/>
    </row>
    <row r="39" spans="1:25" ht="15" hidden="1" customHeight="1" x14ac:dyDescent="0.2">
      <c r="A39" s="64"/>
      <c r="B39" s="141"/>
      <c r="C39" s="140"/>
      <c r="D39" s="124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122"/>
    </row>
    <row r="40" spans="1:25" ht="12" hidden="1" customHeight="1" x14ac:dyDescent="0.2">
      <c r="A40" s="64"/>
      <c r="B40" s="141"/>
      <c r="C40" s="140"/>
      <c r="D40" s="124"/>
      <c r="E40" s="342" t="s">
        <v>34</v>
      </c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122"/>
    </row>
    <row r="41" spans="1:25" ht="38.25" hidden="1" customHeight="1" x14ac:dyDescent="0.2">
      <c r="A41" s="64"/>
      <c r="B41" s="141"/>
      <c r="C41" s="140"/>
      <c r="D41" s="124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122"/>
    </row>
    <row r="42" spans="1:25" ht="15" hidden="1" x14ac:dyDescent="0.2">
      <c r="A42" s="64"/>
      <c r="B42" s="141"/>
      <c r="C42" s="140"/>
      <c r="D42" s="124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122"/>
    </row>
    <row r="43" spans="1:25" ht="15" hidden="1" x14ac:dyDescent="0.2">
      <c r="A43" s="64"/>
      <c r="B43" s="141"/>
      <c r="C43" s="140"/>
      <c r="D43" s="124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122"/>
    </row>
    <row r="44" spans="1:25" ht="33.75" hidden="1" customHeight="1" x14ac:dyDescent="0.15">
      <c r="A44" s="64"/>
      <c r="B44" s="141"/>
      <c r="C44" s="140"/>
      <c r="D44" s="129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122"/>
    </row>
    <row r="45" spans="1:25" ht="15" hidden="1" x14ac:dyDescent="0.15">
      <c r="A45" s="64"/>
      <c r="B45" s="141"/>
      <c r="C45" s="140"/>
      <c r="D45" s="129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1"/>
      <c r="W45" s="341"/>
      <c r="X45" s="341"/>
      <c r="Y45" s="122"/>
    </row>
    <row r="46" spans="1:25" ht="24" hidden="1" customHeight="1" x14ac:dyDescent="0.2">
      <c r="A46" s="64"/>
      <c r="B46" s="141"/>
      <c r="C46" s="140"/>
      <c r="D46" s="124"/>
      <c r="E46" s="343" t="s">
        <v>203</v>
      </c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122"/>
    </row>
    <row r="47" spans="1:25" ht="37.5" hidden="1" customHeight="1" x14ac:dyDescent="0.2">
      <c r="A47" s="64"/>
      <c r="B47" s="141"/>
      <c r="C47" s="140"/>
      <c r="D47" s="124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122"/>
    </row>
    <row r="48" spans="1:25" ht="24" hidden="1" customHeight="1" x14ac:dyDescent="0.2">
      <c r="A48" s="64"/>
      <c r="B48" s="141"/>
      <c r="C48" s="140"/>
      <c r="D48" s="124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122"/>
    </row>
    <row r="49" spans="1:25" ht="51" hidden="1" customHeight="1" x14ac:dyDescent="0.2">
      <c r="A49" s="64"/>
      <c r="B49" s="141"/>
      <c r="C49" s="140"/>
      <c r="D49" s="124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122"/>
    </row>
    <row r="50" spans="1:25" ht="15" hidden="1" x14ac:dyDescent="0.2">
      <c r="A50" s="64"/>
      <c r="B50" s="141"/>
      <c r="C50" s="140"/>
      <c r="D50" s="124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122"/>
    </row>
    <row r="51" spans="1:25" ht="15" hidden="1" x14ac:dyDescent="0.2">
      <c r="A51" s="64"/>
      <c r="B51" s="141"/>
      <c r="C51" s="140"/>
      <c r="D51" s="124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122"/>
    </row>
    <row r="52" spans="1:25" ht="15" hidden="1" x14ac:dyDescent="0.2">
      <c r="A52" s="64"/>
      <c r="B52" s="141"/>
      <c r="C52" s="140"/>
      <c r="D52" s="124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122"/>
    </row>
    <row r="53" spans="1:25" ht="15" hidden="1" x14ac:dyDescent="0.2">
      <c r="A53" s="64"/>
      <c r="B53" s="141"/>
      <c r="C53" s="140"/>
      <c r="D53" s="124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122"/>
    </row>
    <row r="54" spans="1:25" ht="15" hidden="1" x14ac:dyDescent="0.2">
      <c r="A54" s="64"/>
      <c r="B54" s="141"/>
      <c r="C54" s="140"/>
      <c r="D54" s="124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122"/>
    </row>
    <row r="55" spans="1:25" ht="15" hidden="1" x14ac:dyDescent="0.2">
      <c r="A55" s="64"/>
      <c r="B55" s="141"/>
      <c r="C55" s="140"/>
      <c r="D55" s="124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122"/>
    </row>
    <row r="56" spans="1:25" ht="25.5" hidden="1" customHeight="1" x14ac:dyDescent="0.15">
      <c r="A56" s="64"/>
      <c r="B56" s="141"/>
      <c r="C56" s="140"/>
      <c r="D56" s="129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122"/>
    </row>
    <row r="57" spans="1:25" ht="15" hidden="1" x14ac:dyDescent="0.15">
      <c r="A57" s="64"/>
      <c r="B57" s="141"/>
      <c r="C57" s="140"/>
      <c r="D57" s="129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122"/>
    </row>
    <row r="58" spans="1:25" ht="15" hidden="1" customHeight="1" x14ac:dyDescent="0.2">
      <c r="A58" s="64"/>
      <c r="B58" s="141"/>
      <c r="C58" s="140"/>
      <c r="D58" s="124"/>
      <c r="E58" s="347" t="s">
        <v>36</v>
      </c>
      <c r="F58" s="347"/>
      <c r="G58" s="347"/>
      <c r="H58" s="348" t="s">
        <v>28</v>
      </c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122"/>
    </row>
    <row r="59" spans="1:25" ht="15" hidden="1" customHeight="1" x14ac:dyDescent="0.2">
      <c r="A59" s="64"/>
      <c r="B59" s="141"/>
      <c r="C59" s="140"/>
      <c r="D59" s="124"/>
      <c r="E59" s="347" t="s">
        <v>35</v>
      </c>
      <c r="F59" s="347"/>
      <c r="G59" s="347"/>
      <c r="H59" s="348" t="s">
        <v>130</v>
      </c>
      <c r="I59" s="348"/>
      <c r="J59" s="348"/>
      <c r="K59" s="348"/>
      <c r="L59" s="348"/>
      <c r="M59" s="348"/>
      <c r="N59" s="348"/>
      <c r="O59" s="348"/>
      <c r="P59" s="348"/>
      <c r="Q59" s="348"/>
      <c r="R59" s="348"/>
      <c r="S59" s="348"/>
      <c r="T59" s="348"/>
      <c r="U59" s="348"/>
      <c r="V59" s="348"/>
      <c r="W59" s="348"/>
      <c r="X59" s="348"/>
      <c r="Y59" s="122"/>
    </row>
    <row r="60" spans="1:25" ht="15" hidden="1" customHeight="1" x14ac:dyDescent="0.2">
      <c r="A60" s="64"/>
      <c r="B60" s="141"/>
      <c r="C60" s="140"/>
      <c r="D60" s="124"/>
      <c r="E60" s="347" t="s">
        <v>8</v>
      </c>
      <c r="F60" s="347"/>
      <c r="G60" s="347"/>
      <c r="H60" s="348" t="s">
        <v>202</v>
      </c>
      <c r="I60" s="348"/>
      <c r="J60" s="348"/>
      <c r="K60" s="348"/>
      <c r="L60" s="348"/>
      <c r="M60" s="348"/>
      <c r="N60" s="348"/>
      <c r="O60" s="348"/>
      <c r="P60" s="348"/>
      <c r="Q60" s="348"/>
      <c r="R60" s="348"/>
      <c r="S60" s="348"/>
      <c r="T60" s="348"/>
      <c r="U60" s="348"/>
      <c r="V60" s="348"/>
      <c r="W60" s="348"/>
      <c r="X60" s="348"/>
      <c r="Y60" s="122"/>
    </row>
    <row r="61" spans="1:25" ht="15" hidden="1" x14ac:dyDescent="0.2">
      <c r="A61" s="64"/>
      <c r="B61" s="141"/>
      <c r="C61" s="140"/>
      <c r="D61" s="124"/>
      <c r="E61" s="133"/>
      <c r="F61" s="131"/>
      <c r="G61" s="132"/>
      <c r="H61" s="352" t="s">
        <v>201</v>
      </c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122"/>
    </row>
    <row r="62" spans="1:25" ht="27.75" hidden="1" customHeight="1" x14ac:dyDescent="0.2">
      <c r="A62" s="64"/>
      <c r="B62" s="141"/>
      <c r="C62" s="140"/>
      <c r="D62" s="124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2"/>
    </row>
    <row r="63" spans="1:25" ht="15" hidden="1" x14ac:dyDescent="0.2">
      <c r="A63" s="64"/>
      <c r="B63" s="141"/>
      <c r="C63" s="140"/>
      <c r="D63" s="124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2"/>
    </row>
    <row r="64" spans="1:25" ht="15" hidden="1" x14ac:dyDescent="0.2">
      <c r="A64" s="64"/>
      <c r="B64" s="141"/>
      <c r="C64" s="140"/>
      <c r="D64" s="124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2"/>
    </row>
    <row r="65" spans="1:25" ht="15" hidden="1" x14ac:dyDescent="0.2">
      <c r="A65" s="64"/>
      <c r="B65" s="141"/>
      <c r="C65" s="140"/>
      <c r="D65" s="124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2"/>
    </row>
    <row r="66" spans="1:25" ht="15" hidden="1" x14ac:dyDescent="0.2">
      <c r="A66" s="64"/>
      <c r="B66" s="141"/>
      <c r="C66" s="140"/>
      <c r="D66" s="124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2"/>
    </row>
    <row r="67" spans="1:25" ht="15" hidden="1" x14ac:dyDescent="0.2">
      <c r="A67" s="64"/>
      <c r="B67" s="141"/>
      <c r="C67" s="140"/>
      <c r="D67" s="124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2"/>
    </row>
    <row r="68" spans="1:25" ht="89.25" hidden="1" customHeight="1" x14ac:dyDescent="0.15">
      <c r="A68" s="64"/>
      <c r="B68" s="141"/>
      <c r="C68" s="140"/>
      <c r="D68" s="129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2"/>
    </row>
    <row r="69" spans="1:25" ht="15" hidden="1" x14ac:dyDescent="0.15">
      <c r="A69" s="64"/>
      <c r="B69" s="141"/>
      <c r="C69" s="140"/>
      <c r="D69" s="129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2"/>
    </row>
    <row r="70" spans="1:25" ht="15" hidden="1" x14ac:dyDescent="0.2">
      <c r="A70" s="64"/>
      <c r="B70" s="141"/>
      <c r="C70" s="140"/>
      <c r="D70" s="124"/>
      <c r="E70" s="345" t="s">
        <v>209</v>
      </c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122"/>
    </row>
    <row r="71" spans="1:25" ht="15" hidden="1" x14ac:dyDescent="0.2">
      <c r="A71" s="64"/>
      <c r="B71" s="141"/>
      <c r="C71" s="140"/>
      <c r="D71" s="124"/>
      <c r="E71" s="346" t="s">
        <v>195</v>
      </c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122"/>
    </row>
    <row r="72" spans="1:25" ht="27" hidden="1" customHeight="1" x14ac:dyDescent="0.2">
      <c r="A72" s="64"/>
      <c r="B72" s="141"/>
      <c r="C72" s="140"/>
      <c r="D72" s="124"/>
      <c r="E72" s="118" t="s">
        <v>196</v>
      </c>
      <c r="F72" s="349" t="s">
        <v>430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2"/>
    </row>
    <row r="73" spans="1:25" ht="15" hidden="1" customHeight="1" x14ac:dyDescent="0.2">
      <c r="A73" s="64"/>
      <c r="B73" s="141"/>
      <c r="C73" s="140"/>
      <c r="D73" s="124"/>
      <c r="E73" s="118"/>
      <c r="F73" s="350" t="s">
        <v>431</v>
      </c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122"/>
    </row>
    <row r="74" spans="1:25" ht="15" hidden="1" customHeight="1" x14ac:dyDescent="0.2">
      <c r="A74" s="64"/>
      <c r="B74" s="141"/>
      <c r="C74" s="140"/>
      <c r="D74" s="124"/>
      <c r="E74" s="118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2"/>
    </row>
    <row r="75" spans="1:25" ht="15" hidden="1" x14ac:dyDescent="0.2">
      <c r="A75" s="64"/>
      <c r="B75" s="141"/>
      <c r="C75" s="140"/>
      <c r="D75" s="124"/>
      <c r="E75" s="328" t="s">
        <v>210</v>
      </c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122"/>
    </row>
    <row r="76" spans="1:25" ht="45.75" hidden="1" customHeight="1" x14ac:dyDescent="0.2">
      <c r="A76" s="64"/>
      <c r="B76" s="141"/>
      <c r="C76" s="140"/>
      <c r="D76" s="124"/>
      <c r="E76" s="329" t="s">
        <v>211</v>
      </c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122"/>
    </row>
    <row r="77" spans="1:25" ht="23.1" hidden="1" customHeight="1" x14ac:dyDescent="0.2">
      <c r="A77" s="64"/>
      <c r="B77" s="141"/>
      <c r="C77" s="140"/>
      <c r="D77" s="124"/>
      <c r="E77" s="329" t="s">
        <v>212</v>
      </c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122"/>
    </row>
    <row r="78" spans="1:25" ht="42.75" hidden="1" customHeight="1" x14ac:dyDescent="0.2">
      <c r="A78" s="64"/>
      <c r="B78" s="141"/>
      <c r="C78" s="140"/>
      <c r="D78" s="124"/>
      <c r="E78" s="329" t="s">
        <v>432</v>
      </c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V78" s="329"/>
      <c r="W78" s="329"/>
      <c r="X78" s="329"/>
      <c r="Y78" s="122"/>
    </row>
    <row r="79" spans="1:25" ht="33" hidden="1" customHeight="1" x14ac:dyDescent="0.2">
      <c r="A79" s="64"/>
      <c r="B79" s="141"/>
      <c r="C79" s="140"/>
      <c r="D79" s="124"/>
      <c r="E79" s="329" t="s">
        <v>222</v>
      </c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122"/>
    </row>
    <row r="80" spans="1:25" ht="30" hidden="1" customHeight="1" x14ac:dyDescent="0.2">
      <c r="A80" s="64"/>
      <c r="B80" s="141"/>
      <c r="C80" s="140"/>
      <c r="D80" s="124"/>
      <c r="E80" s="329" t="s">
        <v>213</v>
      </c>
      <c r="F80" s="329"/>
      <c r="G80" s="329"/>
      <c r="H80" s="32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V80" s="329"/>
      <c r="W80" s="329"/>
      <c r="X80" s="329"/>
      <c r="Y80" s="122"/>
    </row>
    <row r="81" spans="1:25" ht="21" hidden="1" customHeight="1" x14ac:dyDescent="0.2">
      <c r="A81" s="64"/>
      <c r="B81" s="141"/>
      <c r="C81" s="140"/>
      <c r="D81" s="124"/>
      <c r="E81" s="329" t="s">
        <v>214</v>
      </c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122"/>
    </row>
    <row r="82" spans="1:25" ht="24" hidden="1" customHeight="1" x14ac:dyDescent="0.2">
      <c r="A82" s="64"/>
      <c r="B82" s="141"/>
      <c r="C82" s="140"/>
      <c r="D82" s="124"/>
      <c r="E82" s="329" t="s">
        <v>215</v>
      </c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329"/>
      <c r="W82" s="329"/>
      <c r="X82" s="329"/>
      <c r="Y82" s="122"/>
    </row>
    <row r="83" spans="1:25" ht="15" hidden="1" x14ac:dyDescent="0.2">
      <c r="A83" s="64"/>
      <c r="B83" s="141"/>
      <c r="C83" s="140"/>
      <c r="D83" s="124"/>
      <c r="E83" s="328" t="s">
        <v>219</v>
      </c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122"/>
    </row>
    <row r="84" spans="1:25" ht="15" hidden="1" x14ac:dyDescent="0.2">
      <c r="A84" s="64"/>
      <c r="B84" s="141"/>
      <c r="C84" s="140"/>
      <c r="D84" s="124"/>
      <c r="E84" s="358" t="s">
        <v>16</v>
      </c>
      <c r="F84" s="358"/>
      <c r="G84" s="358"/>
      <c r="H84" s="358"/>
      <c r="I84" s="330" t="s">
        <v>220</v>
      </c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  <c r="X84" s="330"/>
      <c r="Y84" s="122"/>
    </row>
    <row r="85" spans="1:25" ht="15" hidden="1" x14ac:dyDescent="0.2">
      <c r="A85" s="64"/>
      <c r="B85" s="141"/>
      <c r="C85" s="140"/>
      <c r="D85" s="124"/>
      <c r="E85" s="352"/>
      <c r="F85" s="352"/>
      <c r="G85" s="352"/>
      <c r="H85" s="353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354"/>
      <c r="Y85" s="122"/>
    </row>
    <row r="86" spans="1:25" ht="15" hidden="1" customHeight="1" x14ac:dyDescent="0.2">
      <c r="A86" s="64"/>
      <c r="B86" s="141"/>
      <c r="C86" s="140"/>
      <c r="D86" s="124"/>
      <c r="E86" s="347" t="s">
        <v>35</v>
      </c>
      <c r="F86" s="347"/>
      <c r="G86" s="347"/>
      <c r="H86" s="355" t="s">
        <v>130</v>
      </c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2"/>
    </row>
    <row r="87" spans="1:25" ht="15" hidden="1" customHeight="1" x14ac:dyDescent="0.2">
      <c r="A87" s="64"/>
      <c r="B87" s="141"/>
      <c r="C87" s="140"/>
      <c r="D87" s="124"/>
      <c r="E87" s="347" t="s">
        <v>36</v>
      </c>
      <c r="F87" s="347"/>
      <c r="G87" s="347"/>
      <c r="H87" s="355" t="s">
        <v>37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2"/>
    </row>
    <row r="88" spans="1:25" ht="15" hidden="1" customHeight="1" x14ac:dyDescent="0.2">
      <c r="A88" s="64"/>
      <c r="B88" s="141"/>
      <c r="C88" s="140"/>
      <c r="D88" s="124"/>
      <c r="E88" s="133"/>
      <c r="F88" s="131"/>
      <c r="G88" s="132"/>
      <c r="H88" s="352"/>
      <c r="I88" s="352"/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2"/>
      <c r="X88" s="352"/>
      <c r="Y88" s="122"/>
    </row>
    <row r="89" spans="1:25" ht="15" hidden="1" x14ac:dyDescent="0.2">
      <c r="A89" s="64"/>
      <c r="B89" s="141"/>
      <c r="C89" s="140"/>
      <c r="D89" s="124"/>
      <c r="E89" s="123"/>
      <c r="F89" s="123"/>
      <c r="G89" s="123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23"/>
      <c r="X89" s="123"/>
      <c r="Y89" s="122"/>
    </row>
    <row r="90" spans="1:25" ht="15" hidden="1" x14ac:dyDescent="0.2">
      <c r="A90" s="64"/>
      <c r="B90" s="141"/>
      <c r="C90" s="140"/>
      <c r="D90" s="124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2"/>
    </row>
    <row r="91" spans="1:25" ht="15" hidden="1" x14ac:dyDescent="0.2">
      <c r="A91" s="64"/>
      <c r="B91" s="141"/>
      <c r="C91" s="140"/>
      <c r="D91" s="124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2"/>
    </row>
    <row r="92" spans="1:25" ht="15" hidden="1" x14ac:dyDescent="0.2">
      <c r="A92" s="64"/>
      <c r="B92" s="141"/>
      <c r="C92" s="140"/>
      <c r="D92" s="124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2"/>
    </row>
    <row r="93" spans="1:25" ht="15" hidden="1" x14ac:dyDescent="0.2">
      <c r="A93" s="64"/>
      <c r="B93" s="141"/>
      <c r="C93" s="140"/>
      <c r="D93" s="124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2"/>
    </row>
    <row r="94" spans="1:25" ht="15" hidden="1" x14ac:dyDescent="0.2">
      <c r="A94" s="64"/>
      <c r="B94" s="141"/>
      <c r="C94" s="140"/>
      <c r="D94" s="124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2"/>
    </row>
    <row r="95" spans="1:25" ht="15" hidden="1" x14ac:dyDescent="0.2">
      <c r="A95" s="64"/>
      <c r="B95" s="141"/>
      <c r="C95" s="140"/>
      <c r="D95" s="124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2"/>
    </row>
    <row r="96" spans="1:25" ht="15" hidden="1" x14ac:dyDescent="0.2">
      <c r="A96" s="64"/>
      <c r="B96" s="141"/>
      <c r="C96" s="140"/>
      <c r="D96" s="124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2"/>
    </row>
    <row r="97" spans="1:27" ht="15" hidden="1" x14ac:dyDescent="0.2">
      <c r="A97" s="64"/>
      <c r="B97" s="141"/>
      <c r="C97" s="140"/>
      <c r="D97" s="124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2"/>
    </row>
    <row r="98" spans="1:27" ht="15" hidden="1" x14ac:dyDescent="0.2">
      <c r="A98" s="64"/>
      <c r="B98" s="141"/>
      <c r="C98" s="140"/>
      <c r="D98" s="124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2"/>
    </row>
    <row r="99" spans="1:27" ht="15" hidden="1" x14ac:dyDescent="0.2">
      <c r="A99" s="64"/>
      <c r="B99" s="141"/>
      <c r="C99" s="140"/>
      <c r="D99" s="124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2"/>
    </row>
    <row r="100" spans="1:27" ht="27" hidden="1" customHeight="1" x14ac:dyDescent="0.15">
      <c r="A100" s="64"/>
      <c r="B100" s="141"/>
      <c r="C100" s="140"/>
      <c r="D100" s="129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2"/>
    </row>
    <row r="101" spans="1:27" ht="15" hidden="1" x14ac:dyDescent="0.15">
      <c r="A101" s="64"/>
      <c r="B101" s="141"/>
      <c r="C101" s="140"/>
      <c r="D101" s="129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2"/>
    </row>
    <row r="102" spans="1:27" ht="25.5" hidden="1" customHeight="1" x14ac:dyDescent="0.2">
      <c r="A102" s="64"/>
      <c r="B102" s="141"/>
      <c r="C102" s="140"/>
      <c r="D102" s="124"/>
      <c r="E102" s="356" t="s">
        <v>200</v>
      </c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6"/>
      <c r="X102" s="356"/>
      <c r="Y102" s="122"/>
    </row>
    <row r="103" spans="1:27" ht="15" hidden="1" customHeight="1" x14ac:dyDescent="0.2">
      <c r="A103" s="64"/>
      <c r="B103" s="141"/>
      <c r="C103" s="140"/>
      <c r="D103" s="124"/>
      <c r="E103" s="123"/>
      <c r="F103" s="123"/>
      <c r="G103" s="123"/>
      <c r="H103" s="126"/>
      <c r="I103" s="126"/>
      <c r="J103" s="126"/>
      <c r="K103" s="126"/>
      <c r="L103" s="126"/>
      <c r="M103" s="126"/>
      <c r="N103" s="126"/>
      <c r="O103" s="125"/>
      <c r="P103" s="125"/>
      <c r="Q103" s="125"/>
      <c r="R103" s="125"/>
      <c r="S103" s="125"/>
      <c r="T103" s="125"/>
      <c r="U103" s="123"/>
      <c r="V103" s="123"/>
      <c r="W103" s="123"/>
      <c r="X103" s="123"/>
      <c r="Y103" s="122"/>
    </row>
    <row r="104" spans="1:27" ht="15" hidden="1" customHeight="1" x14ac:dyDescent="0.2">
      <c r="A104" s="64"/>
      <c r="B104" s="141"/>
      <c r="C104" s="140"/>
      <c r="D104" s="124"/>
      <c r="E104" s="127"/>
      <c r="F104" s="351" t="s">
        <v>199</v>
      </c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125"/>
      <c r="U104" s="123"/>
      <c r="V104" s="123"/>
      <c r="W104" s="123"/>
      <c r="X104" s="123"/>
      <c r="Y104" s="122"/>
      <c r="AA104" s="142" t="s">
        <v>197</v>
      </c>
    </row>
    <row r="105" spans="1:27" ht="15" hidden="1" customHeight="1" x14ac:dyDescent="0.2">
      <c r="A105" s="64"/>
      <c r="B105" s="141"/>
      <c r="C105" s="140"/>
      <c r="D105" s="124"/>
      <c r="E105" s="123"/>
      <c r="F105" s="123"/>
      <c r="G105" s="123"/>
      <c r="H105" s="126"/>
      <c r="I105" s="126"/>
      <c r="J105" s="126"/>
      <c r="K105" s="126"/>
      <c r="L105" s="126"/>
      <c r="M105" s="126"/>
      <c r="N105" s="126"/>
      <c r="O105" s="125"/>
      <c r="P105" s="125"/>
      <c r="Q105" s="125"/>
      <c r="R105" s="125"/>
      <c r="S105" s="125"/>
      <c r="T105" s="125"/>
      <c r="U105" s="123"/>
      <c r="V105" s="123"/>
      <c r="W105" s="123"/>
      <c r="X105" s="123"/>
      <c r="Y105" s="122"/>
    </row>
    <row r="106" spans="1:27" ht="15" hidden="1" x14ac:dyDescent="0.2">
      <c r="A106" s="64"/>
      <c r="B106" s="141"/>
      <c r="C106" s="140"/>
      <c r="D106" s="124"/>
      <c r="E106" s="123"/>
      <c r="F106" s="351" t="s">
        <v>198</v>
      </c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122"/>
    </row>
    <row r="107" spans="1:27" ht="15" hidden="1" x14ac:dyDescent="0.2">
      <c r="A107" s="64"/>
      <c r="B107" s="141"/>
      <c r="C107" s="140"/>
      <c r="D107" s="124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2"/>
    </row>
    <row r="108" spans="1:27" ht="15" hidden="1" x14ac:dyDescent="0.2">
      <c r="A108" s="64"/>
      <c r="B108" s="141"/>
      <c r="C108" s="140"/>
      <c r="D108" s="124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2"/>
    </row>
    <row r="109" spans="1:27" ht="15" hidden="1" x14ac:dyDescent="0.2">
      <c r="A109" s="64"/>
      <c r="B109" s="141"/>
      <c r="C109" s="140"/>
      <c r="D109" s="124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2"/>
    </row>
    <row r="110" spans="1:27" ht="15" hidden="1" x14ac:dyDescent="0.2">
      <c r="A110" s="64"/>
      <c r="B110" s="141"/>
      <c r="C110" s="140"/>
      <c r="D110" s="124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2"/>
    </row>
    <row r="111" spans="1:27" ht="15" hidden="1" x14ac:dyDescent="0.2">
      <c r="A111" s="64"/>
      <c r="B111" s="141"/>
      <c r="C111" s="140"/>
      <c r="D111" s="124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2"/>
    </row>
    <row r="112" spans="1:27" ht="15" hidden="1" x14ac:dyDescent="0.2">
      <c r="A112" s="64"/>
      <c r="B112" s="141"/>
      <c r="C112" s="140"/>
      <c r="D112" s="124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2"/>
    </row>
    <row r="113" spans="1:25" ht="15" hidden="1" x14ac:dyDescent="0.2">
      <c r="A113" s="64"/>
      <c r="B113" s="141"/>
      <c r="C113" s="140"/>
      <c r="D113" s="124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2"/>
    </row>
    <row r="114" spans="1:25" ht="15" hidden="1" x14ac:dyDescent="0.2">
      <c r="A114" s="64"/>
      <c r="B114" s="141"/>
      <c r="C114" s="140"/>
      <c r="D114" s="124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2"/>
    </row>
    <row r="115" spans="1:25" ht="30" hidden="1" customHeight="1" x14ac:dyDescent="0.2">
      <c r="A115" s="64"/>
      <c r="B115" s="141"/>
      <c r="C115" s="140"/>
      <c r="D115" s="124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2"/>
    </row>
    <row r="116" spans="1:25" ht="31.5" hidden="1" customHeight="1" x14ac:dyDescent="0.2">
      <c r="A116" s="64"/>
      <c r="B116" s="141"/>
      <c r="C116" s="140"/>
      <c r="D116" s="124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2"/>
    </row>
    <row r="117" spans="1:25" ht="15" customHeight="1" x14ac:dyDescent="0.15">
      <c r="A117" s="64"/>
      <c r="B117" s="139"/>
      <c r="C117" s="138"/>
      <c r="D117" s="121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19"/>
    </row>
  </sheetData>
  <sheetProtection password="FA9C" sheet="1" objects="1" scenarios="1" formatColumns="0" formatRows="0"/>
  <dataConsolidate/>
  <mergeCells count="46">
    <mergeCell ref="H88:X88"/>
    <mergeCell ref="E102:X102"/>
    <mergeCell ref="E80:X80"/>
    <mergeCell ref="E78:X78"/>
    <mergeCell ref="F74:X74"/>
    <mergeCell ref="E75:X75"/>
    <mergeCell ref="E76:X76"/>
    <mergeCell ref="E77:X77"/>
    <mergeCell ref="E84:H84"/>
    <mergeCell ref="E81:X81"/>
    <mergeCell ref="F73:X73"/>
    <mergeCell ref="F104:S104"/>
    <mergeCell ref="F106:X106"/>
    <mergeCell ref="H61:X61"/>
    <mergeCell ref="E85:G85"/>
    <mergeCell ref="H85:X85"/>
    <mergeCell ref="E86:G86"/>
    <mergeCell ref="H86:X86"/>
    <mergeCell ref="E87:G87"/>
    <mergeCell ref="H87:X87"/>
    <mergeCell ref="E70:X70"/>
    <mergeCell ref="E79:X79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3:X83"/>
    <mergeCell ref="E82:X82"/>
    <mergeCell ref="I84:X84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7" r:id="rId6" tooltip="http://eias.ru/?page=show_templates"/>
    <hyperlink ref="H86" r:id="rId7" tooltip="openinfo@eias.ru" display="sp@eias.ru"/>
    <hyperlink ref="H86:V86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7:X87" r:id="rId11" tooltip="http://eias.ru/?page=show_templates" display="http://eias.ru/?page=show_templates"/>
    <hyperlink ref="H60:X60" r:id="rId12" tooltip="http://eias.ru/?page=show_distrs" display="http://eias.ru/?page=show_distrs"/>
    <hyperlink ref="I84" r:id="rId13" location="http://eias.ru/files/shablon/manual_loading_through_monitoring.pdf" tooltip="http://eias.ru/files/shablon/manual_loading_through_monitoring.pdf"/>
    <hyperlink ref="I84:X84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6:X86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location="'Инструкция'!A1" tooltip="Полный текст Постановления N 570" display="Полный текст Постановления N 570"/>
  </hyperlinks>
  <pageMargins left="0.7" right="0.7" top="0.75" bottom="0.75" header="0.3" footer="0.3"/>
  <pageSetup paperSize="9" orientation="portrait" horizontalDpi="180" verticalDpi="180" r:id="rId19"/>
  <headerFooter alignWithMargins="0"/>
  <drawing r:id="rId20"/>
  <legacyDrawing r:id="rId21"/>
  <oleObjects>
    <mc:AlternateContent xmlns:mc="http://schemas.openxmlformats.org/markup-compatibility/2006">
      <mc:Choice Requires="x14">
        <oleObject progId="Word.Document.8" shapeId="193537" r:id="rId22">
          <objectPr defaultSize="0" r:id="rId23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2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5" customFormat="1" ht="23.1" customHeight="1" x14ac:dyDescent="0.15">
      <c r="A4" s="197"/>
      <c r="B4" s="197"/>
      <c r="C4" s="197"/>
      <c r="D4" s="198" t="s">
        <v>302</v>
      </c>
      <c r="E4" s="201" t="s">
        <v>303</v>
      </c>
      <c r="F4" s="199"/>
      <c r="G4" s="199"/>
      <c r="H4" s="199"/>
      <c r="I4" s="200"/>
    </row>
    <row r="5" spans="1:9" s="195" customFormat="1" ht="23.1" customHeight="1" x14ac:dyDescent="0.15">
      <c r="A5" s="197"/>
      <c r="B5" s="197"/>
      <c r="C5" s="197"/>
      <c r="D5" s="198" t="s">
        <v>304</v>
      </c>
      <c r="E5" s="201" t="s">
        <v>305</v>
      </c>
      <c r="F5" s="199"/>
      <c r="G5" s="199"/>
      <c r="H5" s="199"/>
      <c r="I5" s="200"/>
    </row>
    <row r="6" spans="1:9" s="195" customFormat="1" ht="23.1" customHeight="1" x14ac:dyDescent="0.15">
      <c r="A6" s="197"/>
      <c r="B6" s="197"/>
      <c r="C6" s="197"/>
      <c r="D6" s="198" t="s">
        <v>306</v>
      </c>
      <c r="E6" s="201" t="s">
        <v>307</v>
      </c>
      <c r="F6" s="199"/>
      <c r="G6" s="199"/>
      <c r="H6" s="199"/>
      <c r="I6" s="200"/>
    </row>
    <row r="7" spans="1:9" s="195" customFormat="1" ht="23.1" customHeight="1" x14ac:dyDescent="0.15">
      <c r="A7" s="197"/>
      <c r="B7" s="197"/>
      <c r="C7" s="197"/>
      <c r="D7" s="208" t="s">
        <v>308</v>
      </c>
      <c r="E7" s="209" t="s">
        <v>309</v>
      </c>
      <c r="F7" s="210"/>
      <c r="G7" s="210"/>
      <c r="H7" s="210"/>
      <c r="I7" s="211"/>
    </row>
    <row r="12" spans="1:9" s="218" customFormat="1" ht="18" customHeight="1" x14ac:dyDescent="0.15">
      <c r="A12" s="212"/>
      <c r="B12" s="213"/>
      <c r="C12" s="214"/>
      <c r="D12" s="215"/>
      <c r="E12" s="455" t="s">
        <v>310</v>
      </c>
      <c r="F12" s="455"/>
      <c r="G12" s="216"/>
      <c r="H12" s="217"/>
    </row>
    <row r="13" spans="1:9" s="218" customFormat="1" ht="21" customHeight="1" x14ac:dyDescent="0.15">
      <c r="A13" s="212" t="s">
        <v>311</v>
      </c>
      <c r="B13" s="219" t="s">
        <v>312</v>
      </c>
      <c r="C13" s="214"/>
      <c r="D13" s="220"/>
      <c r="E13" s="221" t="s">
        <v>313</v>
      </c>
      <c r="F13" s="222"/>
      <c r="G13" s="216"/>
      <c r="H13" s="223"/>
    </row>
    <row r="14" spans="1:9" s="218" customFormat="1" ht="21" customHeight="1" x14ac:dyDescent="0.15">
      <c r="A14" s="212" t="s">
        <v>314</v>
      </c>
      <c r="B14" s="219" t="s">
        <v>315</v>
      </c>
      <c r="C14" s="214"/>
      <c r="D14" s="220"/>
      <c r="E14" s="221" t="s">
        <v>316</v>
      </c>
      <c r="F14" s="222"/>
      <c r="G14" s="216"/>
      <c r="H14" s="223"/>
    </row>
    <row r="15" spans="1:9" s="218" customFormat="1" ht="21" customHeight="1" x14ac:dyDescent="0.15">
      <c r="A15" s="212" t="s">
        <v>317</v>
      </c>
      <c r="B15" s="219" t="s">
        <v>318</v>
      </c>
      <c r="C15" s="214"/>
      <c r="D15" s="220"/>
      <c r="E15" s="221" t="s">
        <v>319</v>
      </c>
      <c r="F15" s="222"/>
      <c r="G15" s="216"/>
      <c r="H15" s="223"/>
    </row>
    <row r="16" spans="1:9" s="218" customFormat="1" ht="21" customHeight="1" x14ac:dyDescent="0.15">
      <c r="A16" s="212" t="s">
        <v>320</v>
      </c>
      <c r="B16" s="219" t="s">
        <v>321</v>
      </c>
      <c r="C16" s="214"/>
      <c r="D16" s="220"/>
      <c r="E16" s="221" t="s">
        <v>322</v>
      </c>
      <c r="F16" s="222"/>
      <c r="G16" s="216"/>
      <c r="H16" s="223"/>
    </row>
    <row r="19" spans="1:7" x14ac:dyDescent="0.15">
      <c r="A19" s="456" t="s">
        <v>323</v>
      </c>
      <c r="B19" s="456"/>
      <c r="C19" s="456"/>
    </row>
    <row r="20" spans="1:7" s="195" customFormat="1" ht="23.1" customHeight="1" x14ac:dyDescent="0.15">
      <c r="A20" s="197"/>
      <c r="B20" s="197"/>
      <c r="C20" s="197"/>
      <c r="D20" s="224" t="s">
        <v>324</v>
      </c>
      <c r="E20" s="225"/>
      <c r="F20" s="211"/>
      <c r="G20" s="21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5" t="s">
        <v>23</v>
      </c>
      <c r="B1" s="175" t="s">
        <v>24</v>
      </c>
      <c r="C1" s="175" t="s">
        <v>25</v>
      </c>
      <c r="D1" s="12"/>
    </row>
    <row r="2" spans="1:4" x14ac:dyDescent="0.15">
      <c r="A2" s="327">
        <v>42108.362141203703</v>
      </c>
      <c r="B2" s="14" t="s">
        <v>1443</v>
      </c>
      <c r="C2" s="14" t="s">
        <v>1444</v>
      </c>
    </row>
    <row r="3" spans="1:4" x14ac:dyDescent="0.15">
      <c r="A3" s="327">
        <v>42108.362141203703</v>
      </c>
      <c r="B3" s="14" t="s">
        <v>1445</v>
      </c>
      <c r="C3" s="14" t="s">
        <v>1444</v>
      </c>
    </row>
    <row r="4" spans="1:4" ht="22.5" x14ac:dyDescent="0.15">
      <c r="A4" s="327">
        <v>42108.362141203703</v>
      </c>
      <c r="B4" s="14" t="s">
        <v>1446</v>
      </c>
      <c r="C4" s="14" t="s">
        <v>1444</v>
      </c>
    </row>
    <row r="5" spans="1:4" x14ac:dyDescent="0.15">
      <c r="A5" s="327">
        <v>42108.362141203703</v>
      </c>
      <c r="B5" s="14" t="s">
        <v>1447</v>
      </c>
      <c r="C5" s="14" t="s">
        <v>1444</v>
      </c>
    </row>
    <row r="6" spans="1:4" x14ac:dyDescent="0.15">
      <c r="A6" s="327">
        <v>42108.362164351849</v>
      </c>
      <c r="B6" s="14" t="s">
        <v>1448</v>
      </c>
      <c r="C6" s="14" t="s">
        <v>1444</v>
      </c>
    </row>
    <row r="7" spans="1:4" x14ac:dyDescent="0.15">
      <c r="A7" s="327">
        <v>42108.362233796295</v>
      </c>
      <c r="B7" s="14" t="s">
        <v>1449</v>
      </c>
      <c r="C7" s="14" t="s">
        <v>1450</v>
      </c>
    </row>
    <row r="8" spans="1:4" x14ac:dyDescent="0.15">
      <c r="A8" s="327">
        <v>42108.362303240741</v>
      </c>
      <c r="B8" s="14" t="s">
        <v>1443</v>
      </c>
      <c r="C8" s="14" t="s">
        <v>1444</v>
      </c>
    </row>
    <row r="9" spans="1:4" x14ac:dyDescent="0.15">
      <c r="A9" s="327">
        <v>42108.362314814818</v>
      </c>
      <c r="B9" s="14" t="s">
        <v>1445</v>
      </c>
      <c r="C9" s="14" t="s">
        <v>1444</v>
      </c>
    </row>
    <row r="10" spans="1:4" ht="22.5" x14ac:dyDescent="0.15">
      <c r="A10" s="327">
        <v>42108.362314814818</v>
      </c>
      <c r="B10" s="14" t="s">
        <v>1446</v>
      </c>
      <c r="C10" s="14" t="s">
        <v>1444</v>
      </c>
    </row>
    <row r="11" spans="1:4" x14ac:dyDescent="0.15">
      <c r="A11" s="327">
        <v>42108.362314814818</v>
      </c>
      <c r="B11" s="14" t="s">
        <v>1447</v>
      </c>
      <c r="C11" s="14" t="s">
        <v>1444</v>
      </c>
    </row>
    <row r="12" spans="1:4" x14ac:dyDescent="0.15">
      <c r="A12" s="327">
        <v>42108.362361111111</v>
      </c>
      <c r="B12" s="14" t="s">
        <v>1448</v>
      </c>
      <c r="C12" s="14" t="s">
        <v>1444</v>
      </c>
    </row>
    <row r="13" spans="1:4" ht="22.5" x14ac:dyDescent="0.15">
      <c r="A13" s="327">
        <v>42108.362395833334</v>
      </c>
      <c r="B13" s="14" t="s">
        <v>1451</v>
      </c>
      <c r="C13" s="14" t="s">
        <v>1444</v>
      </c>
    </row>
    <row r="14" spans="1:4" ht="22.5" x14ac:dyDescent="0.15">
      <c r="A14" s="327">
        <v>42108.362534722219</v>
      </c>
      <c r="B14" s="14" t="s">
        <v>1452</v>
      </c>
      <c r="C14" s="14" t="s">
        <v>1444</v>
      </c>
    </row>
    <row r="15" spans="1:4" x14ac:dyDescent="0.15">
      <c r="A15" s="327">
        <v>42108.362534722219</v>
      </c>
      <c r="B15" s="14" t="s">
        <v>1453</v>
      </c>
      <c r="C15" s="14" t="s">
        <v>1444</v>
      </c>
    </row>
    <row r="16" spans="1:4" ht="22.5" x14ac:dyDescent="0.15">
      <c r="A16" s="327">
        <v>42108.362719907411</v>
      </c>
      <c r="B16" s="14" t="s">
        <v>1454</v>
      </c>
      <c r="C16" s="14" t="s">
        <v>1444</v>
      </c>
    </row>
    <row r="17" spans="1:3" ht="22.5" x14ac:dyDescent="0.15">
      <c r="A17" s="327">
        <v>42108.362893518519</v>
      </c>
      <c r="B17" s="14" t="s">
        <v>1460</v>
      </c>
      <c r="C17" s="14" t="s">
        <v>1444</v>
      </c>
    </row>
    <row r="18" spans="1:3" x14ac:dyDescent="0.15">
      <c r="A18" s="327">
        <v>42108.366481481484</v>
      </c>
      <c r="B18" s="14" t="s">
        <v>1443</v>
      </c>
      <c r="C18" s="14" t="s">
        <v>1444</v>
      </c>
    </row>
    <row r="19" spans="1:3" x14ac:dyDescent="0.15">
      <c r="A19" s="327">
        <v>42108.366493055553</v>
      </c>
      <c r="B19" s="14" t="s">
        <v>1461</v>
      </c>
      <c r="C19" s="14" t="s">
        <v>1444</v>
      </c>
    </row>
    <row r="20" spans="1:3" x14ac:dyDescent="0.15">
      <c r="A20" s="327">
        <v>44396.401238425926</v>
      </c>
      <c r="B20" s="14" t="s">
        <v>1443</v>
      </c>
      <c r="C20" s="14" t="s">
        <v>1444</v>
      </c>
    </row>
    <row r="21" spans="1:3" x14ac:dyDescent="0.15">
      <c r="A21" s="327">
        <v>44396.401238425926</v>
      </c>
      <c r="B21" s="14" t="s">
        <v>1462</v>
      </c>
      <c r="C21" s="14" t="s">
        <v>1444</v>
      </c>
    </row>
    <row r="22" spans="1:3" ht="90" x14ac:dyDescent="0.15">
      <c r="A22" s="327">
        <v>44396.401238425926</v>
      </c>
      <c r="B22" s="14" t="s">
        <v>1463</v>
      </c>
      <c r="C22" s="14" t="s">
        <v>1444</v>
      </c>
    </row>
    <row r="23" spans="1:3" x14ac:dyDescent="0.15">
      <c r="A23" s="327">
        <v>44396.401238425926</v>
      </c>
      <c r="B23" s="14" t="s">
        <v>1464</v>
      </c>
      <c r="C23" s="14" t="s">
        <v>1444</v>
      </c>
    </row>
    <row r="24" spans="1:3" x14ac:dyDescent="0.15">
      <c r="A24" s="327">
        <v>44396.401261574072</v>
      </c>
      <c r="B24" s="14" t="s">
        <v>1465</v>
      </c>
      <c r="C24" s="14" t="s">
        <v>1450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797</v>
      </c>
      <c r="C2" t="s">
        <v>797</v>
      </c>
      <c r="D2" t="s">
        <v>798</v>
      </c>
    </row>
    <row r="3" spans="1:4" x14ac:dyDescent="0.15">
      <c r="A3">
        <v>2</v>
      </c>
      <c r="B3" t="s">
        <v>797</v>
      </c>
      <c r="C3" t="s">
        <v>799</v>
      </c>
      <c r="D3" t="s">
        <v>800</v>
      </c>
    </row>
    <row r="4" spans="1:4" x14ac:dyDescent="0.15">
      <c r="A4">
        <v>3</v>
      </c>
      <c r="B4" t="s">
        <v>797</v>
      </c>
      <c r="C4" t="s">
        <v>801</v>
      </c>
      <c r="D4" t="s">
        <v>802</v>
      </c>
    </row>
    <row r="5" spans="1:4" x14ac:dyDescent="0.15">
      <c r="A5">
        <v>4</v>
      </c>
      <c r="B5" t="s">
        <v>797</v>
      </c>
      <c r="C5" t="s">
        <v>803</v>
      </c>
      <c r="D5" t="s">
        <v>804</v>
      </c>
    </row>
    <row r="6" spans="1:4" x14ac:dyDescent="0.15">
      <c r="A6">
        <v>5</v>
      </c>
      <c r="B6" t="s">
        <v>797</v>
      </c>
      <c r="C6" t="s">
        <v>805</v>
      </c>
      <c r="D6" t="s">
        <v>806</v>
      </c>
    </row>
    <row r="7" spans="1:4" x14ac:dyDescent="0.15">
      <c r="A7">
        <v>6</v>
      </c>
      <c r="B7" t="s">
        <v>797</v>
      </c>
      <c r="C7" t="s">
        <v>807</v>
      </c>
      <c r="D7" t="s">
        <v>808</v>
      </c>
    </row>
    <row r="8" spans="1:4" x14ac:dyDescent="0.15">
      <c r="A8">
        <v>7</v>
      </c>
      <c r="B8" t="s">
        <v>797</v>
      </c>
      <c r="C8" t="s">
        <v>809</v>
      </c>
      <c r="D8" t="s">
        <v>810</v>
      </c>
    </row>
    <row r="9" spans="1:4" x14ac:dyDescent="0.15">
      <c r="A9">
        <v>8</v>
      </c>
      <c r="B9" t="s">
        <v>797</v>
      </c>
      <c r="C9" t="s">
        <v>811</v>
      </c>
      <c r="D9" t="s">
        <v>812</v>
      </c>
    </row>
    <row r="10" spans="1:4" x14ac:dyDescent="0.15">
      <c r="A10">
        <v>9</v>
      </c>
      <c r="B10" t="s">
        <v>797</v>
      </c>
      <c r="C10" t="s">
        <v>813</v>
      </c>
      <c r="D10" t="s">
        <v>814</v>
      </c>
    </row>
    <row r="11" spans="1:4" x14ac:dyDescent="0.15">
      <c r="A11">
        <v>10</v>
      </c>
      <c r="B11" t="s">
        <v>797</v>
      </c>
      <c r="C11" t="s">
        <v>815</v>
      </c>
      <c r="D11" t="s">
        <v>816</v>
      </c>
    </row>
    <row r="12" spans="1:4" x14ac:dyDescent="0.15">
      <c r="A12">
        <v>11</v>
      </c>
      <c r="B12" t="s">
        <v>797</v>
      </c>
      <c r="C12" t="s">
        <v>817</v>
      </c>
      <c r="D12" t="s">
        <v>818</v>
      </c>
    </row>
    <row r="13" spans="1:4" x14ac:dyDescent="0.15">
      <c r="A13">
        <v>12</v>
      </c>
      <c r="B13" t="s">
        <v>797</v>
      </c>
      <c r="C13" t="s">
        <v>819</v>
      </c>
      <c r="D13" t="s">
        <v>820</v>
      </c>
    </row>
    <row r="14" spans="1:4" x14ac:dyDescent="0.15">
      <c r="A14">
        <v>13</v>
      </c>
      <c r="B14" t="s">
        <v>821</v>
      </c>
      <c r="C14" t="s">
        <v>821</v>
      </c>
      <c r="D14" t="s">
        <v>822</v>
      </c>
    </row>
    <row r="15" spans="1:4" x14ac:dyDescent="0.15">
      <c r="A15">
        <v>14</v>
      </c>
      <c r="B15" t="s">
        <v>821</v>
      </c>
      <c r="C15" t="s">
        <v>823</v>
      </c>
      <c r="D15" t="s">
        <v>824</v>
      </c>
    </row>
    <row r="16" spans="1:4" x14ac:dyDescent="0.15">
      <c r="A16">
        <v>15</v>
      </c>
      <c r="B16" t="s">
        <v>821</v>
      </c>
      <c r="C16" t="s">
        <v>825</v>
      </c>
      <c r="D16" t="s">
        <v>826</v>
      </c>
    </row>
    <row r="17" spans="1:4" x14ac:dyDescent="0.15">
      <c r="A17">
        <v>16</v>
      </c>
      <c r="B17" t="s">
        <v>821</v>
      </c>
      <c r="C17" t="s">
        <v>827</v>
      </c>
      <c r="D17" t="s">
        <v>828</v>
      </c>
    </row>
    <row r="18" spans="1:4" x14ac:dyDescent="0.15">
      <c r="A18">
        <v>17</v>
      </c>
      <c r="B18" t="s">
        <v>821</v>
      </c>
      <c r="C18" t="s">
        <v>829</v>
      </c>
      <c r="D18" t="s">
        <v>830</v>
      </c>
    </row>
    <row r="19" spans="1:4" x14ac:dyDescent="0.15">
      <c r="A19">
        <v>18</v>
      </c>
      <c r="B19" t="s">
        <v>821</v>
      </c>
      <c r="C19" t="s">
        <v>831</v>
      </c>
      <c r="D19" t="s">
        <v>832</v>
      </c>
    </row>
    <row r="20" spans="1:4" x14ac:dyDescent="0.15">
      <c r="A20">
        <v>19</v>
      </c>
      <c r="B20" t="s">
        <v>821</v>
      </c>
      <c r="C20" t="s">
        <v>833</v>
      </c>
      <c r="D20" t="s">
        <v>834</v>
      </c>
    </row>
    <row r="21" spans="1:4" x14ac:dyDescent="0.15">
      <c r="A21">
        <v>20</v>
      </c>
      <c r="B21" t="s">
        <v>821</v>
      </c>
      <c r="C21" t="s">
        <v>835</v>
      </c>
      <c r="D21" t="s">
        <v>836</v>
      </c>
    </row>
    <row r="22" spans="1:4" x14ac:dyDescent="0.15">
      <c r="A22">
        <v>21</v>
      </c>
      <c r="B22" t="s">
        <v>821</v>
      </c>
      <c r="C22" t="s">
        <v>837</v>
      </c>
      <c r="D22" t="s">
        <v>838</v>
      </c>
    </row>
    <row r="23" spans="1:4" x14ac:dyDescent="0.15">
      <c r="A23">
        <v>22</v>
      </c>
      <c r="B23" t="s">
        <v>821</v>
      </c>
      <c r="C23" t="s">
        <v>839</v>
      </c>
      <c r="D23" t="s">
        <v>840</v>
      </c>
    </row>
    <row r="24" spans="1:4" x14ac:dyDescent="0.15">
      <c r="A24">
        <v>23</v>
      </c>
      <c r="B24" t="s">
        <v>841</v>
      </c>
      <c r="C24" t="s">
        <v>841</v>
      </c>
      <c r="D24" t="s">
        <v>842</v>
      </c>
    </row>
    <row r="25" spans="1:4" x14ac:dyDescent="0.15">
      <c r="A25">
        <v>24</v>
      </c>
      <c r="B25" t="s">
        <v>841</v>
      </c>
      <c r="C25" t="s">
        <v>843</v>
      </c>
      <c r="D25" t="s">
        <v>844</v>
      </c>
    </row>
    <row r="26" spans="1:4" x14ac:dyDescent="0.15">
      <c r="A26">
        <v>25</v>
      </c>
      <c r="B26" t="s">
        <v>841</v>
      </c>
      <c r="C26" t="s">
        <v>845</v>
      </c>
      <c r="D26" t="s">
        <v>846</v>
      </c>
    </row>
    <row r="27" spans="1:4" x14ac:dyDescent="0.15">
      <c r="A27">
        <v>26</v>
      </c>
      <c r="B27" t="s">
        <v>841</v>
      </c>
      <c r="C27" t="s">
        <v>847</v>
      </c>
      <c r="D27" t="s">
        <v>848</v>
      </c>
    </row>
    <row r="28" spans="1:4" x14ac:dyDescent="0.15">
      <c r="A28">
        <v>27</v>
      </c>
      <c r="B28" t="s">
        <v>841</v>
      </c>
      <c r="C28" t="s">
        <v>849</v>
      </c>
      <c r="D28" t="s">
        <v>850</v>
      </c>
    </row>
    <row r="29" spans="1:4" x14ac:dyDescent="0.15">
      <c r="A29">
        <v>28</v>
      </c>
      <c r="B29" t="s">
        <v>841</v>
      </c>
      <c r="C29" t="s">
        <v>851</v>
      </c>
      <c r="D29" t="s">
        <v>852</v>
      </c>
    </row>
    <row r="30" spans="1:4" x14ac:dyDescent="0.15">
      <c r="A30">
        <v>29</v>
      </c>
      <c r="B30" t="s">
        <v>841</v>
      </c>
      <c r="C30" t="s">
        <v>853</v>
      </c>
      <c r="D30" t="s">
        <v>854</v>
      </c>
    </row>
    <row r="31" spans="1:4" x14ac:dyDescent="0.15">
      <c r="A31">
        <v>30</v>
      </c>
      <c r="B31" t="s">
        <v>841</v>
      </c>
      <c r="C31" t="s">
        <v>855</v>
      </c>
      <c r="D31" t="s">
        <v>856</v>
      </c>
    </row>
    <row r="32" spans="1:4" x14ac:dyDescent="0.15">
      <c r="A32">
        <v>31</v>
      </c>
      <c r="B32" t="s">
        <v>841</v>
      </c>
      <c r="C32" t="s">
        <v>857</v>
      </c>
      <c r="D32" t="s">
        <v>858</v>
      </c>
    </row>
    <row r="33" spans="1:4" x14ac:dyDescent="0.15">
      <c r="A33">
        <v>32</v>
      </c>
      <c r="B33" t="s">
        <v>841</v>
      </c>
      <c r="C33" t="s">
        <v>859</v>
      </c>
      <c r="D33" t="s">
        <v>860</v>
      </c>
    </row>
    <row r="34" spans="1:4" x14ac:dyDescent="0.15">
      <c r="A34">
        <v>33</v>
      </c>
      <c r="B34" t="s">
        <v>841</v>
      </c>
      <c r="C34" t="s">
        <v>861</v>
      </c>
      <c r="D34" t="s">
        <v>862</v>
      </c>
    </row>
    <row r="35" spans="1:4" x14ac:dyDescent="0.15">
      <c r="A35">
        <v>34</v>
      </c>
      <c r="B35" t="s">
        <v>841</v>
      </c>
      <c r="C35" t="s">
        <v>863</v>
      </c>
      <c r="D35" t="s">
        <v>864</v>
      </c>
    </row>
    <row r="36" spans="1:4" x14ac:dyDescent="0.15">
      <c r="A36">
        <v>35</v>
      </c>
      <c r="B36" t="s">
        <v>865</v>
      </c>
      <c r="C36" t="s">
        <v>865</v>
      </c>
      <c r="D36" t="s">
        <v>866</v>
      </c>
    </row>
    <row r="37" spans="1:4" x14ac:dyDescent="0.15">
      <c r="A37">
        <v>36</v>
      </c>
      <c r="B37" t="s">
        <v>865</v>
      </c>
      <c r="C37" t="s">
        <v>867</v>
      </c>
      <c r="D37" t="s">
        <v>868</v>
      </c>
    </row>
    <row r="38" spans="1:4" x14ac:dyDescent="0.15">
      <c r="A38">
        <v>37</v>
      </c>
      <c r="B38" t="s">
        <v>865</v>
      </c>
      <c r="C38" t="s">
        <v>869</v>
      </c>
      <c r="D38" t="s">
        <v>870</v>
      </c>
    </row>
    <row r="39" spans="1:4" x14ac:dyDescent="0.15">
      <c r="A39">
        <v>38</v>
      </c>
      <c r="B39" t="s">
        <v>865</v>
      </c>
      <c r="C39" t="s">
        <v>871</v>
      </c>
      <c r="D39" t="s">
        <v>872</v>
      </c>
    </row>
    <row r="40" spans="1:4" x14ac:dyDescent="0.15">
      <c r="A40">
        <v>39</v>
      </c>
      <c r="B40" t="s">
        <v>865</v>
      </c>
      <c r="C40" t="s">
        <v>873</v>
      </c>
      <c r="D40" t="s">
        <v>874</v>
      </c>
    </row>
    <row r="41" spans="1:4" x14ac:dyDescent="0.15">
      <c r="A41">
        <v>40</v>
      </c>
      <c r="B41" t="s">
        <v>865</v>
      </c>
      <c r="C41" t="s">
        <v>875</v>
      </c>
      <c r="D41" t="s">
        <v>876</v>
      </c>
    </row>
    <row r="42" spans="1:4" x14ac:dyDescent="0.15">
      <c r="A42">
        <v>41</v>
      </c>
      <c r="B42" t="s">
        <v>865</v>
      </c>
      <c r="C42" t="s">
        <v>877</v>
      </c>
      <c r="D42" t="s">
        <v>878</v>
      </c>
    </row>
    <row r="43" spans="1:4" x14ac:dyDescent="0.15">
      <c r="A43">
        <v>42</v>
      </c>
      <c r="B43" t="s">
        <v>865</v>
      </c>
      <c r="C43" t="s">
        <v>879</v>
      </c>
      <c r="D43" t="s">
        <v>880</v>
      </c>
    </row>
    <row r="44" spans="1:4" x14ac:dyDescent="0.15">
      <c r="A44">
        <v>43</v>
      </c>
      <c r="B44" t="s">
        <v>865</v>
      </c>
      <c r="C44" t="s">
        <v>881</v>
      </c>
      <c r="D44" t="s">
        <v>882</v>
      </c>
    </row>
    <row r="45" spans="1:4" x14ac:dyDescent="0.15">
      <c r="A45">
        <v>44</v>
      </c>
      <c r="B45" t="s">
        <v>865</v>
      </c>
      <c r="C45" t="s">
        <v>883</v>
      </c>
      <c r="D45" t="s">
        <v>884</v>
      </c>
    </row>
    <row r="46" spans="1:4" x14ac:dyDescent="0.15">
      <c r="A46">
        <v>45</v>
      </c>
      <c r="B46" t="s">
        <v>885</v>
      </c>
      <c r="C46" t="s">
        <v>887</v>
      </c>
      <c r="D46" t="s">
        <v>888</v>
      </c>
    </row>
    <row r="47" spans="1:4" x14ac:dyDescent="0.15">
      <c r="A47">
        <v>46</v>
      </c>
      <c r="B47" t="s">
        <v>885</v>
      </c>
      <c r="C47" t="s">
        <v>889</v>
      </c>
      <c r="D47" t="s">
        <v>890</v>
      </c>
    </row>
    <row r="48" spans="1:4" x14ac:dyDescent="0.15">
      <c r="A48">
        <v>47</v>
      </c>
      <c r="B48" t="s">
        <v>885</v>
      </c>
      <c r="C48" t="s">
        <v>885</v>
      </c>
      <c r="D48" t="s">
        <v>886</v>
      </c>
    </row>
    <row r="49" spans="1:4" x14ac:dyDescent="0.15">
      <c r="A49">
        <v>48</v>
      </c>
      <c r="B49" t="s">
        <v>885</v>
      </c>
      <c r="C49" t="s">
        <v>891</v>
      </c>
      <c r="D49" t="s">
        <v>892</v>
      </c>
    </row>
    <row r="50" spans="1:4" x14ac:dyDescent="0.15">
      <c r="A50">
        <v>49</v>
      </c>
      <c r="B50" t="s">
        <v>885</v>
      </c>
      <c r="C50" t="s">
        <v>893</v>
      </c>
      <c r="D50" t="s">
        <v>894</v>
      </c>
    </row>
    <row r="51" spans="1:4" x14ac:dyDescent="0.15">
      <c r="A51">
        <v>50</v>
      </c>
      <c r="B51" t="s">
        <v>885</v>
      </c>
      <c r="C51" t="s">
        <v>895</v>
      </c>
      <c r="D51" t="s">
        <v>896</v>
      </c>
    </row>
    <row r="52" spans="1:4" x14ac:dyDescent="0.15">
      <c r="A52">
        <v>51</v>
      </c>
      <c r="B52" t="s">
        <v>885</v>
      </c>
      <c r="C52" t="s">
        <v>897</v>
      </c>
      <c r="D52" t="s">
        <v>898</v>
      </c>
    </row>
    <row r="53" spans="1:4" x14ac:dyDescent="0.15">
      <c r="A53">
        <v>52</v>
      </c>
      <c r="B53" t="s">
        <v>885</v>
      </c>
      <c r="C53" t="s">
        <v>899</v>
      </c>
      <c r="D53" t="s">
        <v>900</v>
      </c>
    </row>
    <row r="54" spans="1:4" x14ac:dyDescent="0.15">
      <c r="A54">
        <v>53</v>
      </c>
      <c r="B54" t="s">
        <v>885</v>
      </c>
      <c r="C54" t="s">
        <v>901</v>
      </c>
      <c r="D54" t="s">
        <v>902</v>
      </c>
    </row>
    <row r="55" spans="1:4" x14ac:dyDescent="0.15">
      <c r="A55">
        <v>54</v>
      </c>
      <c r="B55" t="s">
        <v>885</v>
      </c>
      <c r="C55" t="s">
        <v>903</v>
      </c>
      <c r="D55" t="s">
        <v>904</v>
      </c>
    </row>
    <row r="56" spans="1:4" x14ac:dyDescent="0.15">
      <c r="A56">
        <v>55</v>
      </c>
      <c r="B56" t="s">
        <v>885</v>
      </c>
      <c r="C56" t="s">
        <v>905</v>
      </c>
      <c r="D56" t="s">
        <v>906</v>
      </c>
    </row>
    <row r="57" spans="1:4" x14ac:dyDescent="0.15">
      <c r="A57">
        <v>56</v>
      </c>
      <c r="B57" t="s">
        <v>885</v>
      </c>
      <c r="C57" t="s">
        <v>907</v>
      </c>
      <c r="D57" t="s">
        <v>908</v>
      </c>
    </row>
    <row r="58" spans="1:4" x14ac:dyDescent="0.15">
      <c r="A58">
        <v>57</v>
      </c>
      <c r="B58" t="s">
        <v>885</v>
      </c>
      <c r="C58" t="s">
        <v>909</v>
      </c>
      <c r="D58" t="s">
        <v>910</v>
      </c>
    </row>
    <row r="59" spans="1:4" x14ac:dyDescent="0.15">
      <c r="A59">
        <v>58</v>
      </c>
      <c r="B59" t="s">
        <v>885</v>
      </c>
      <c r="C59" t="s">
        <v>911</v>
      </c>
      <c r="D59" t="s">
        <v>912</v>
      </c>
    </row>
    <row r="60" spans="1:4" x14ac:dyDescent="0.15">
      <c r="A60">
        <v>59</v>
      </c>
      <c r="B60" t="s">
        <v>885</v>
      </c>
      <c r="C60" t="s">
        <v>913</v>
      </c>
      <c r="D60" t="s">
        <v>914</v>
      </c>
    </row>
    <row r="61" spans="1:4" x14ac:dyDescent="0.15">
      <c r="A61">
        <v>60</v>
      </c>
      <c r="B61" t="s">
        <v>885</v>
      </c>
      <c r="C61" t="s">
        <v>915</v>
      </c>
      <c r="D61" t="s">
        <v>916</v>
      </c>
    </row>
    <row r="62" spans="1:4" x14ac:dyDescent="0.15">
      <c r="A62">
        <v>61</v>
      </c>
      <c r="B62" t="s">
        <v>885</v>
      </c>
      <c r="C62" t="s">
        <v>917</v>
      </c>
      <c r="D62" t="s">
        <v>918</v>
      </c>
    </row>
    <row r="63" spans="1:4" x14ac:dyDescent="0.15">
      <c r="A63">
        <v>62</v>
      </c>
      <c r="B63" t="s">
        <v>885</v>
      </c>
      <c r="C63" t="s">
        <v>919</v>
      </c>
      <c r="D63" t="s">
        <v>920</v>
      </c>
    </row>
    <row r="64" spans="1:4" x14ac:dyDescent="0.15">
      <c r="A64">
        <v>63</v>
      </c>
      <c r="B64" t="s">
        <v>885</v>
      </c>
      <c r="C64" t="s">
        <v>921</v>
      </c>
      <c r="D64" t="s">
        <v>922</v>
      </c>
    </row>
    <row r="65" spans="1:4" x14ac:dyDescent="0.15">
      <c r="A65">
        <v>64</v>
      </c>
      <c r="B65" t="s">
        <v>885</v>
      </c>
      <c r="C65" t="s">
        <v>923</v>
      </c>
      <c r="D65" t="s">
        <v>924</v>
      </c>
    </row>
    <row r="66" spans="1:4" x14ac:dyDescent="0.15">
      <c r="A66">
        <v>65</v>
      </c>
      <c r="B66" t="s">
        <v>925</v>
      </c>
      <c r="C66" t="s">
        <v>927</v>
      </c>
      <c r="D66" t="s">
        <v>928</v>
      </c>
    </row>
    <row r="67" spans="1:4" x14ac:dyDescent="0.15">
      <c r="A67">
        <v>66</v>
      </c>
      <c r="B67" t="s">
        <v>925</v>
      </c>
      <c r="C67" t="s">
        <v>929</v>
      </c>
      <c r="D67" t="s">
        <v>930</v>
      </c>
    </row>
    <row r="68" spans="1:4" x14ac:dyDescent="0.15">
      <c r="A68">
        <v>67</v>
      </c>
      <c r="B68" t="s">
        <v>925</v>
      </c>
      <c r="C68" t="s">
        <v>925</v>
      </c>
      <c r="D68" t="s">
        <v>926</v>
      </c>
    </row>
    <row r="69" spans="1:4" x14ac:dyDescent="0.15">
      <c r="A69">
        <v>68</v>
      </c>
      <c r="B69" t="s">
        <v>925</v>
      </c>
      <c r="C69" t="s">
        <v>931</v>
      </c>
      <c r="D69" t="s">
        <v>932</v>
      </c>
    </row>
    <row r="70" spans="1:4" x14ac:dyDescent="0.15">
      <c r="A70">
        <v>69</v>
      </c>
      <c r="B70" t="s">
        <v>925</v>
      </c>
      <c r="C70" t="s">
        <v>933</v>
      </c>
      <c r="D70" t="s">
        <v>934</v>
      </c>
    </row>
    <row r="71" spans="1:4" x14ac:dyDescent="0.15">
      <c r="A71">
        <v>70</v>
      </c>
      <c r="B71" t="s">
        <v>925</v>
      </c>
      <c r="C71" t="s">
        <v>935</v>
      </c>
      <c r="D71" t="s">
        <v>936</v>
      </c>
    </row>
    <row r="72" spans="1:4" x14ac:dyDescent="0.15">
      <c r="A72">
        <v>71</v>
      </c>
      <c r="B72" t="s">
        <v>925</v>
      </c>
      <c r="C72" t="s">
        <v>937</v>
      </c>
      <c r="D72" t="s">
        <v>938</v>
      </c>
    </row>
    <row r="73" spans="1:4" x14ac:dyDescent="0.15">
      <c r="A73">
        <v>72</v>
      </c>
      <c r="B73" t="s">
        <v>925</v>
      </c>
      <c r="C73" t="s">
        <v>939</v>
      </c>
      <c r="D73" t="s">
        <v>940</v>
      </c>
    </row>
    <row r="74" spans="1:4" x14ac:dyDescent="0.15">
      <c r="A74">
        <v>73</v>
      </c>
      <c r="B74" t="s">
        <v>925</v>
      </c>
      <c r="C74" t="s">
        <v>941</v>
      </c>
      <c r="D74" t="s">
        <v>942</v>
      </c>
    </row>
    <row r="75" spans="1:4" x14ac:dyDescent="0.15">
      <c r="A75">
        <v>74</v>
      </c>
      <c r="B75" t="s">
        <v>925</v>
      </c>
      <c r="C75" t="s">
        <v>943</v>
      </c>
      <c r="D75" t="s">
        <v>944</v>
      </c>
    </row>
    <row r="76" spans="1:4" x14ac:dyDescent="0.15">
      <c r="A76">
        <v>75</v>
      </c>
      <c r="B76" t="s">
        <v>925</v>
      </c>
      <c r="C76" t="s">
        <v>945</v>
      </c>
      <c r="D76" t="s">
        <v>946</v>
      </c>
    </row>
    <row r="77" spans="1:4" x14ac:dyDescent="0.15">
      <c r="A77">
        <v>76</v>
      </c>
      <c r="B77" t="s">
        <v>925</v>
      </c>
      <c r="C77" t="s">
        <v>947</v>
      </c>
      <c r="D77" t="s">
        <v>948</v>
      </c>
    </row>
    <row r="78" spans="1:4" x14ac:dyDescent="0.15">
      <c r="A78">
        <v>77</v>
      </c>
      <c r="B78" t="s">
        <v>925</v>
      </c>
      <c r="C78" t="s">
        <v>949</v>
      </c>
      <c r="D78" t="s">
        <v>950</v>
      </c>
    </row>
    <row r="79" spans="1:4" x14ac:dyDescent="0.15">
      <c r="A79">
        <v>78</v>
      </c>
      <c r="B79" t="s">
        <v>925</v>
      </c>
      <c r="C79" t="s">
        <v>951</v>
      </c>
      <c r="D79" t="s">
        <v>952</v>
      </c>
    </row>
    <row r="80" spans="1:4" x14ac:dyDescent="0.15">
      <c r="A80">
        <v>79</v>
      </c>
      <c r="B80" t="s">
        <v>925</v>
      </c>
      <c r="C80" t="s">
        <v>953</v>
      </c>
      <c r="D80" t="s">
        <v>954</v>
      </c>
    </row>
    <row r="81" spans="1:4" x14ac:dyDescent="0.15">
      <c r="A81">
        <v>80</v>
      </c>
      <c r="B81" t="s">
        <v>955</v>
      </c>
      <c r="C81" t="s">
        <v>957</v>
      </c>
      <c r="D81" t="s">
        <v>958</v>
      </c>
    </row>
    <row r="82" spans="1:4" x14ac:dyDescent="0.15">
      <c r="A82">
        <v>81</v>
      </c>
      <c r="B82" t="s">
        <v>955</v>
      </c>
      <c r="C82" t="s">
        <v>959</v>
      </c>
      <c r="D82" t="s">
        <v>960</v>
      </c>
    </row>
    <row r="83" spans="1:4" x14ac:dyDescent="0.15">
      <c r="A83">
        <v>82</v>
      </c>
      <c r="B83" t="s">
        <v>955</v>
      </c>
      <c r="C83" t="s">
        <v>961</v>
      </c>
      <c r="D83" t="s">
        <v>962</v>
      </c>
    </row>
    <row r="84" spans="1:4" x14ac:dyDescent="0.15">
      <c r="A84">
        <v>83</v>
      </c>
      <c r="B84" t="s">
        <v>955</v>
      </c>
      <c r="C84" t="s">
        <v>963</v>
      </c>
      <c r="D84" t="s">
        <v>964</v>
      </c>
    </row>
    <row r="85" spans="1:4" x14ac:dyDescent="0.15">
      <c r="A85">
        <v>84</v>
      </c>
      <c r="B85" t="s">
        <v>955</v>
      </c>
      <c r="C85" t="s">
        <v>955</v>
      </c>
      <c r="D85" t="s">
        <v>956</v>
      </c>
    </row>
    <row r="86" spans="1:4" x14ac:dyDescent="0.15">
      <c r="A86">
        <v>85</v>
      </c>
      <c r="B86" t="s">
        <v>955</v>
      </c>
      <c r="C86" t="s">
        <v>965</v>
      </c>
      <c r="D86" t="s">
        <v>966</v>
      </c>
    </row>
    <row r="87" spans="1:4" x14ac:dyDescent="0.15">
      <c r="A87">
        <v>86</v>
      </c>
      <c r="B87" t="s">
        <v>955</v>
      </c>
      <c r="C87" t="s">
        <v>967</v>
      </c>
      <c r="D87" t="s">
        <v>968</v>
      </c>
    </row>
    <row r="88" spans="1:4" x14ac:dyDescent="0.15">
      <c r="A88">
        <v>87</v>
      </c>
      <c r="B88" t="s">
        <v>955</v>
      </c>
      <c r="C88" t="s">
        <v>969</v>
      </c>
      <c r="D88" t="s">
        <v>970</v>
      </c>
    </row>
    <row r="89" spans="1:4" x14ac:dyDescent="0.15">
      <c r="A89">
        <v>88</v>
      </c>
      <c r="B89" t="s">
        <v>955</v>
      </c>
      <c r="C89" t="s">
        <v>971</v>
      </c>
      <c r="D89" t="s">
        <v>972</v>
      </c>
    </row>
    <row r="90" spans="1:4" x14ac:dyDescent="0.15">
      <c r="A90">
        <v>89</v>
      </c>
      <c r="B90" t="s">
        <v>955</v>
      </c>
      <c r="C90" t="s">
        <v>973</v>
      </c>
      <c r="D90" t="s">
        <v>974</v>
      </c>
    </row>
    <row r="91" spans="1:4" x14ac:dyDescent="0.15">
      <c r="A91">
        <v>90</v>
      </c>
      <c r="B91" t="s">
        <v>955</v>
      </c>
      <c r="C91" t="s">
        <v>975</v>
      </c>
      <c r="D91" t="s">
        <v>976</v>
      </c>
    </row>
    <row r="92" spans="1:4" x14ac:dyDescent="0.15">
      <c r="A92">
        <v>91</v>
      </c>
      <c r="B92" t="s">
        <v>955</v>
      </c>
      <c r="C92" t="s">
        <v>977</v>
      </c>
      <c r="D92" t="s">
        <v>978</v>
      </c>
    </row>
    <row r="93" spans="1:4" x14ac:dyDescent="0.15">
      <c r="A93">
        <v>92</v>
      </c>
      <c r="B93" t="s">
        <v>955</v>
      </c>
      <c r="C93" t="s">
        <v>979</v>
      </c>
      <c r="D93" t="s">
        <v>980</v>
      </c>
    </row>
    <row r="94" spans="1:4" x14ac:dyDescent="0.15">
      <c r="A94">
        <v>93</v>
      </c>
      <c r="B94" t="s">
        <v>955</v>
      </c>
      <c r="C94" t="s">
        <v>981</v>
      </c>
      <c r="D94" t="s">
        <v>982</v>
      </c>
    </row>
    <row r="95" spans="1:4" x14ac:dyDescent="0.15">
      <c r="A95">
        <v>94</v>
      </c>
      <c r="B95" t="s">
        <v>955</v>
      </c>
      <c r="C95" t="s">
        <v>983</v>
      </c>
      <c r="D95" t="s">
        <v>984</v>
      </c>
    </row>
    <row r="96" spans="1:4" x14ac:dyDescent="0.15">
      <c r="A96">
        <v>95</v>
      </c>
      <c r="B96" t="s">
        <v>955</v>
      </c>
      <c r="C96" t="s">
        <v>985</v>
      </c>
      <c r="D96" t="s">
        <v>986</v>
      </c>
    </row>
    <row r="97" spans="1:4" x14ac:dyDescent="0.15">
      <c r="A97">
        <v>96</v>
      </c>
      <c r="B97" t="s">
        <v>987</v>
      </c>
      <c r="C97" t="s">
        <v>987</v>
      </c>
      <c r="D97" t="s">
        <v>988</v>
      </c>
    </row>
    <row r="98" spans="1:4" x14ac:dyDescent="0.15">
      <c r="A98">
        <v>97</v>
      </c>
      <c r="B98" t="s">
        <v>989</v>
      </c>
      <c r="C98" t="s">
        <v>991</v>
      </c>
      <c r="D98" t="s">
        <v>992</v>
      </c>
    </row>
    <row r="99" spans="1:4" x14ac:dyDescent="0.15">
      <c r="A99">
        <v>98</v>
      </c>
      <c r="B99" t="s">
        <v>989</v>
      </c>
      <c r="C99" t="s">
        <v>993</v>
      </c>
      <c r="D99" t="s">
        <v>994</v>
      </c>
    </row>
    <row r="100" spans="1:4" x14ac:dyDescent="0.15">
      <c r="A100">
        <v>99</v>
      </c>
      <c r="B100" t="s">
        <v>989</v>
      </c>
      <c r="C100" t="s">
        <v>995</v>
      </c>
      <c r="D100" t="s">
        <v>996</v>
      </c>
    </row>
    <row r="101" spans="1:4" x14ac:dyDescent="0.15">
      <c r="A101">
        <v>100</v>
      </c>
      <c r="B101" t="s">
        <v>989</v>
      </c>
      <c r="C101" t="s">
        <v>997</v>
      </c>
      <c r="D101" t="s">
        <v>998</v>
      </c>
    </row>
    <row r="102" spans="1:4" x14ac:dyDescent="0.15">
      <c r="A102">
        <v>101</v>
      </c>
      <c r="B102" t="s">
        <v>989</v>
      </c>
      <c r="C102" t="s">
        <v>999</v>
      </c>
      <c r="D102" t="s">
        <v>1000</v>
      </c>
    </row>
    <row r="103" spans="1:4" x14ac:dyDescent="0.15">
      <c r="A103">
        <v>102</v>
      </c>
      <c r="B103" t="s">
        <v>989</v>
      </c>
      <c r="C103" t="s">
        <v>1001</v>
      </c>
      <c r="D103" t="s">
        <v>1002</v>
      </c>
    </row>
    <row r="104" spans="1:4" x14ac:dyDescent="0.15">
      <c r="A104">
        <v>103</v>
      </c>
      <c r="B104" t="s">
        <v>989</v>
      </c>
      <c r="C104" t="s">
        <v>989</v>
      </c>
      <c r="D104" t="s">
        <v>990</v>
      </c>
    </row>
    <row r="105" spans="1:4" x14ac:dyDescent="0.15">
      <c r="A105">
        <v>104</v>
      </c>
      <c r="B105" t="s">
        <v>989</v>
      </c>
      <c r="C105" t="s">
        <v>1003</v>
      </c>
      <c r="D105" t="s">
        <v>1004</v>
      </c>
    </row>
    <row r="106" spans="1:4" x14ac:dyDescent="0.15">
      <c r="A106">
        <v>105</v>
      </c>
      <c r="B106" t="s">
        <v>989</v>
      </c>
      <c r="C106" t="s">
        <v>1005</v>
      </c>
      <c r="D106" t="s">
        <v>1006</v>
      </c>
    </row>
    <row r="107" spans="1:4" x14ac:dyDescent="0.15">
      <c r="A107">
        <v>106</v>
      </c>
      <c r="B107" t="s">
        <v>989</v>
      </c>
      <c r="C107" t="s">
        <v>1007</v>
      </c>
      <c r="D107" t="s">
        <v>1008</v>
      </c>
    </row>
    <row r="108" spans="1:4" x14ac:dyDescent="0.15">
      <c r="A108">
        <v>107</v>
      </c>
      <c r="B108" t="s">
        <v>989</v>
      </c>
      <c r="C108" t="s">
        <v>1009</v>
      </c>
      <c r="D108" t="s">
        <v>1010</v>
      </c>
    </row>
    <row r="109" spans="1:4" x14ac:dyDescent="0.15">
      <c r="A109">
        <v>108</v>
      </c>
      <c r="B109" t="s">
        <v>989</v>
      </c>
      <c r="C109" t="s">
        <v>1011</v>
      </c>
      <c r="D109" t="s">
        <v>1012</v>
      </c>
    </row>
    <row r="110" spans="1:4" x14ac:dyDescent="0.15">
      <c r="A110">
        <v>109</v>
      </c>
      <c r="B110" t="s">
        <v>989</v>
      </c>
      <c r="C110" t="s">
        <v>1013</v>
      </c>
      <c r="D110" t="s">
        <v>1014</v>
      </c>
    </row>
    <row r="111" spans="1:4" x14ac:dyDescent="0.15">
      <c r="A111">
        <v>110</v>
      </c>
      <c r="B111" t="s">
        <v>989</v>
      </c>
      <c r="C111" t="s">
        <v>1015</v>
      </c>
      <c r="D111" t="s">
        <v>1016</v>
      </c>
    </row>
    <row r="112" spans="1:4" x14ac:dyDescent="0.15">
      <c r="A112">
        <v>111</v>
      </c>
      <c r="B112" t="s">
        <v>989</v>
      </c>
      <c r="C112" t="s">
        <v>1017</v>
      </c>
      <c r="D112" t="s">
        <v>1018</v>
      </c>
    </row>
    <row r="113" spans="1:4" x14ac:dyDescent="0.15">
      <c r="A113">
        <v>112</v>
      </c>
      <c r="B113" t="s">
        <v>989</v>
      </c>
      <c r="C113" t="s">
        <v>1019</v>
      </c>
      <c r="D113" t="s">
        <v>1020</v>
      </c>
    </row>
    <row r="114" spans="1:4" x14ac:dyDescent="0.15">
      <c r="A114">
        <v>113</v>
      </c>
      <c r="B114" t="s">
        <v>989</v>
      </c>
      <c r="C114" t="s">
        <v>1021</v>
      </c>
      <c r="D114" t="s">
        <v>1022</v>
      </c>
    </row>
    <row r="115" spans="1:4" x14ac:dyDescent="0.15">
      <c r="A115">
        <v>114</v>
      </c>
      <c r="B115" t="s">
        <v>1023</v>
      </c>
      <c r="C115" t="s">
        <v>1025</v>
      </c>
      <c r="D115" t="s">
        <v>1026</v>
      </c>
    </row>
    <row r="116" spans="1:4" x14ac:dyDescent="0.15">
      <c r="A116">
        <v>115</v>
      </c>
      <c r="B116" t="s">
        <v>1023</v>
      </c>
      <c r="C116" t="s">
        <v>1027</v>
      </c>
      <c r="D116" t="s">
        <v>1028</v>
      </c>
    </row>
    <row r="117" spans="1:4" x14ac:dyDescent="0.15">
      <c r="A117">
        <v>116</v>
      </c>
      <c r="B117" t="s">
        <v>1023</v>
      </c>
      <c r="C117" t="s">
        <v>1029</v>
      </c>
      <c r="D117" t="s">
        <v>1030</v>
      </c>
    </row>
    <row r="118" spans="1:4" x14ac:dyDescent="0.15">
      <c r="A118">
        <v>117</v>
      </c>
      <c r="B118" t="s">
        <v>1023</v>
      </c>
      <c r="C118" t="s">
        <v>1031</v>
      </c>
      <c r="D118" t="s">
        <v>1032</v>
      </c>
    </row>
    <row r="119" spans="1:4" x14ac:dyDescent="0.15">
      <c r="A119">
        <v>118</v>
      </c>
      <c r="B119" t="s">
        <v>1023</v>
      </c>
      <c r="C119" t="s">
        <v>1033</v>
      </c>
      <c r="D119" t="s">
        <v>1034</v>
      </c>
    </row>
    <row r="120" spans="1:4" x14ac:dyDescent="0.15">
      <c r="A120">
        <v>119</v>
      </c>
      <c r="B120" t="s">
        <v>1023</v>
      </c>
      <c r="C120" t="s">
        <v>1035</v>
      </c>
      <c r="D120" t="s">
        <v>1036</v>
      </c>
    </row>
    <row r="121" spans="1:4" x14ac:dyDescent="0.15">
      <c r="A121">
        <v>120</v>
      </c>
      <c r="B121" t="s">
        <v>1023</v>
      </c>
      <c r="C121" t="s">
        <v>1023</v>
      </c>
      <c r="D121" t="s">
        <v>1024</v>
      </c>
    </row>
    <row r="122" spans="1:4" x14ac:dyDescent="0.15">
      <c r="A122">
        <v>121</v>
      </c>
      <c r="B122" t="s">
        <v>1023</v>
      </c>
      <c r="C122" t="s">
        <v>1037</v>
      </c>
      <c r="D122" t="s">
        <v>1038</v>
      </c>
    </row>
    <row r="123" spans="1:4" x14ac:dyDescent="0.15">
      <c r="A123">
        <v>122</v>
      </c>
      <c r="B123" t="s">
        <v>1023</v>
      </c>
      <c r="C123" t="s">
        <v>1039</v>
      </c>
      <c r="D123" t="s">
        <v>1040</v>
      </c>
    </row>
    <row r="124" spans="1:4" x14ac:dyDescent="0.15">
      <c r="A124">
        <v>123</v>
      </c>
      <c r="B124" t="s">
        <v>1023</v>
      </c>
      <c r="C124" t="s">
        <v>1041</v>
      </c>
      <c r="D124" t="s">
        <v>1042</v>
      </c>
    </row>
    <row r="125" spans="1:4" x14ac:dyDescent="0.15">
      <c r="A125">
        <v>124</v>
      </c>
      <c r="B125" t="s">
        <v>1023</v>
      </c>
      <c r="C125" t="s">
        <v>1043</v>
      </c>
      <c r="D125" t="s">
        <v>1044</v>
      </c>
    </row>
    <row r="126" spans="1:4" x14ac:dyDescent="0.15">
      <c r="A126">
        <v>125</v>
      </c>
      <c r="B126" t="s">
        <v>1023</v>
      </c>
      <c r="C126" t="s">
        <v>1045</v>
      </c>
      <c r="D126" t="s">
        <v>1046</v>
      </c>
    </row>
    <row r="127" spans="1:4" x14ac:dyDescent="0.15">
      <c r="A127">
        <v>126</v>
      </c>
      <c r="B127" t="s">
        <v>1023</v>
      </c>
      <c r="C127" t="s">
        <v>1047</v>
      </c>
      <c r="D127" t="s">
        <v>1048</v>
      </c>
    </row>
    <row r="128" spans="1:4" x14ac:dyDescent="0.15">
      <c r="A128">
        <v>127</v>
      </c>
      <c r="B128" t="s">
        <v>1023</v>
      </c>
      <c r="C128" t="s">
        <v>1049</v>
      </c>
      <c r="D128" t="s">
        <v>1050</v>
      </c>
    </row>
    <row r="129" spans="1:4" x14ac:dyDescent="0.15">
      <c r="A129">
        <v>128</v>
      </c>
      <c r="B129" t="s">
        <v>1023</v>
      </c>
      <c r="C129" t="s">
        <v>1051</v>
      </c>
      <c r="D129" t="s">
        <v>1052</v>
      </c>
    </row>
    <row r="130" spans="1:4" x14ac:dyDescent="0.15">
      <c r="A130">
        <v>129</v>
      </c>
      <c r="B130" t="s">
        <v>1023</v>
      </c>
      <c r="C130" t="s">
        <v>1053</v>
      </c>
      <c r="D130" t="s">
        <v>1054</v>
      </c>
    </row>
    <row r="131" spans="1:4" x14ac:dyDescent="0.15">
      <c r="A131">
        <v>130</v>
      </c>
      <c r="B131" t="s">
        <v>1023</v>
      </c>
      <c r="C131" t="s">
        <v>1055</v>
      </c>
      <c r="D131" t="s">
        <v>1056</v>
      </c>
    </row>
    <row r="132" spans="1:4" x14ac:dyDescent="0.15">
      <c r="A132">
        <v>131</v>
      </c>
      <c r="B132" t="s">
        <v>1023</v>
      </c>
      <c r="C132" t="s">
        <v>1057</v>
      </c>
      <c r="D132" t="s">
        <v>1058</v>
      </c>
    </row>
    <row r="133" spans="1:4" x14ac:dyDescent="0.15">
      <c r="A133">
        <v>132</v>
      </c>
      <c r="B133" t="s">
        <v>1023</v>
      </c>
      <c r="C133" t="s">
        <v>1059</v>
      </c>
      <c r="D133" t="s">
        <v>1060</v>
      </c>
    </row>
    <row r="134" spans="1:4" x14ac:dyDescent="0.15">
      <c r="A134">
        <v>133</v>
      </c>
      <c r="B134" t="s">
        <v>1023</v>
      </c>
      <c r="C134" t="s">
        <v>1061</v>
      </c>
      <c r="D134" t="s">
        <v>1062</v>
      </c>
    </row>
    <row r="135" spans="1:4" x14ac:dyDescent="0.15">
      <c r="A135">
        <v>134</v>
      </c>
      <c r="B135" t="s">
        <v>1023</v>
      </c>
      <c r="C135" t="s">
        <v>1063</v>
      </c>
      <c r="D135" t="s">
        <v>1064</v>
      </c>
    </row>
    <row r="136" spans="1:4" x14ac:dyDescent="0.15">
      <c r="A136">
        <v>135</v>
      </c>
      <c r="B136" t="s">
        <v>1023</v>
      </c>
      <c r="C136" t="s">
        <v>1065</v>
      </c>
      <c r="D136" t="s">
        <v>1066</v>
      </c>
    </row>
    <row r="137" spans="1:4" x14ac:dyDescent="0.15">
      <c r="A137">
        <v>136</v>
      </c>
      <c r="B137" t="s">
        <v>1023</v>
      </c>
      <c r="C137" t="s">
        <v>1067</v>
      </c>
      <c r="D137" t="s">
        <v>1068</v>
      </c>
    </row>
    <row r="138" spans="1:4" x14ac:dyDescent="0.15">
      <c r="A138">
        <v>137</v>
      </c>
      <c r="B138" t="s">
        <v>1069</v>
      </c>
      <c r="C138" t="s">
        <v>1071</v>
      </c>
      <c r="D138" t="s">
        <v>1072</v>
      </c>
    </row>
    <row r="139" spans="1:4" x14ac:dyDescent="0.15">
      <c r="A139">
        <v>138</v>
      </c>
      <c r="B139" t="s">
        <v>1069</v>
      </c>
      <c r="C139" t="s">
        <v>1073</v>
      </c>
      <c r="D139" t="s">
        <v>1074</v>
      </c>
    </row>
    <row r="140" spans="1:4" x14ac:dyDescent="0.15">
      <c r="A140">
        <v>139</v>
      </c>
      <c r="B140" t="s">
        <v>1069</v>
      </c>
      <c r="C140" t="s">
        <v>1075</v>
      </c>
      <c r="D140" t="s">
        <v>1076</v>
      </c>
    </row>
    <row r="141" spans="1:4" x14ac:dyDescent="0.15">
      <c r="A141">
        <v>140</v>
      </c>
      <c r="B141" t="s">
        <v>1069</v>
      </c>
      <c r="C141" t="s">
        <v>1077</v>
      </c>
      <c r="D141" t="s">
        <v>1078</v>
      </c>
    </row>
    <row r="142" spans="1:4" x14ac:dyDescent="0.15">
      <c r="A142">
        <v>141</v>
      </c>
      <c r="B142" t="s">
        <v>1069</v>
      </c>
      <c r="C142" t="s">
        <v>1079</v>
      </c>
      <c r="D142" t="s">
        <v>1080</v>
      </c>
    </row>
    <row r="143" spans="1:4" x14ac:dyDescent="0.15">
      <c r="A143">
        <v>142</v>
      </c>
      <c r="B143" t="s">
        <v>1069</v>
      </c>
      <c r="C143" t="s">
        <v>1081</v>
      </c>
      <c r="D143" t="s">
        <v>1082</v>
      </c>
    </row>
    <row r="144" spans="1:4" x14ac:dyDescent="0.15">
      <c r="A144">
        <v>143</v>
      </c>
      <c r="B144" t="s">
        <v>1069</v>
      </c>
      <c r="C144" t="s">
        <v>1069</v>
      </c>
      <c r="D144" t="s">
        <v>1070</v>
      </c>
    </row>
    <row r="145" spans="1:4" x14ac:dyDescent="0.15">
      <c r="A145">
        <v>144</v>
      </c>
      <c r="B145" t="s">
        <v>1069</v>
      </c>
      <c r="C145" t="s">
        <v>897</v>
      </c>
      <c r="D145" t="s">
        <v>1083</v>
      </c>
    </row>
    <row r="146" spans="1:4" x14ac:dyDescent="0.15">
      <c r="A146">
        <v>145</v>
      </c>
      <c r="B146" t="s">
        <v>1069</v>
      </c>
      <c r="C146" t="s">
        <v>1084</v>
      </c>
      <c r="D146" t="s">
        <v>1085</v>
      </c>
    </row>
    <row r="147" spans="1:4" x14ac:dyDescent="0.15">
      <c r="A147">
        <v>146</v>
      </c>
      <c r="B147" t="s">
        <v>1069</v>
      </c>
      <c r="C147" t="s">
        <v>1086</v>
      </c>
      <c r="D147" t="s">
        <v>1087</v>
      </c>
    </row>
    <row r="148" spans="1:4" x14ac:dyDescent="0.15">
      <c r="A148">
        <v>147</v>
      </c>
      <c r="B148" t="s">
        <v>1069</v>
      </c>
      <c r="C148" t="s">
        <v>1088</v>
      </c>
      <c r="D148" t="s">
        <v>1089</v>
      </c>
    </row>
    <row r="149" spans="1:4" x14ac:dyDescent="0.15">
      <c r="A149">
        <v>148</v>
      </c>
      <c r="B149" t="s">
        <v>1069</v>
      </c>
      <c r="C149" t="s">
        <v>1090</v>
      </c>
      <c r="D149" t="s">
        <v>1091</v>
      </c>
    </row>
    <row r="150" spans="1:4" x14ac:dyDescent="0.15">
      <c r="A150">
        <v>149</v>
      </c>
      <c r="B150" t="s">
        <v>1069</v>
      </c>
      <c r="C150" t="s">
        <v>1092</v>
      </c>
      <c r="D150" t="s">
        <v>1093</v>
      </c>
    </row>
    <row r="151" spans="1:4" x14ac:dyDescent="0.15">
      <c r="A151">
        <v>150</v>
      </c>
      <c r="B151" t="s">
        <v>1069</v>
      </c>
      <c r="C151" t="s">
        <v>1094</v>
      </c>
      <c r="D151" t="s">
        <v>1095</v>
      </c>
    </row>
    <row r="152" spans="1:4" x14ac:dyDescent="0.15">
      <c r="A152">
        <v>151</v>
      </c>
      <c r="B152" t="s">
        <v>1069</v>
      </c>
      <c r="C152" t="s">
        <v>1096</v>
      </c>
      <c r="D152" t="s">
        <v>1097</v>
      </c>
    </row>
    <row r="153" spans="1:4" x14ac:dyDescent="0.15">
      <c r="A153">
        <v>152</v>
      </c>
      <c r="B153" t="s">
        <v>1098</v>
      </c>
      <c r="C153" t="s">
        <v>1100</v>
      </c>
      <c r="D153" t="s">
        <v>1101</v>
      </c>
    </row>
    <row r="154" spans="1:4" x14ac:dyDescent="0.15">
      <c r="A154">
        <v>153</v>
      </c>
      <c r="B154" t="s">
        <v>1098</v>
      </c>
      <c r="C154" t="s">
        <v>1102</v>
      </c>
      <c r="D154" t="s">
        <v>1103</v>
      </c>
    </row>
    <row r="155" spans="1:4" x14ac:dyDescent="0.15">
      <c r="A155">
        <v>154</v>
      </c>
      <c r="B155" t="s">
        <v>1098</v>
      </c>
      <c r="C155" t="s">
        <v>1104</v>
      </c>
      <c r="D155" t="s">
        <v>1105</v>
      </c>
    </row>
    <row r="156" spans="1:4" x14ac:dyDescent="0.15">
      <c r="A156">
        <v>155</v>
      </c>
      <c r="B156" t="s">
        <v>1098</v>
      </c>
      <c r="C156" t="s">
        <v>1106</v>
      </c>
      <c r="D156" t="s">
        <v>1107</v>
      </c>
    </row>
    <row r="157" spans="1:4" x14ac:dyDescent="0.15">
      <c r="A157">
        <v>156</v>
      </c>
      <c r="B157" t="s">
        <v>1098</v>
      </c>
      <c r="C157" t="s">
        <v>1108</v>
      </c>
      <c r="D157" t="s">
        <v>1109</v>
      </c>
    </row>
    <row r="158" spans="1:4" x14ac:dyDescent="0.15">
      <c r="A158">
        <v>157</v>
      </c>
      <c r="B158" t="s">
        <v>1098</v>
      </c>
      <c r="C158" t="s">
        <v>1110</v>
      </c>
      <c r="D158" t="s">
        <v>1111</v>
      </c>
    </row>
    <row r="159" spans="1:4" x14ac:dyDescent="0.15">
      <c r="A159">
        <v>158</v>
      </c>
      <c r="B159" t="s">
        <v>1098</v>
      </c>
      <c r="C159" t="s">
        <v>1112</v>
      </c>
      <c r="D159" t="s">
        <v>1113</v>
      </c>
    </row>
    <row r="160" spans="1:4" x14ac:dyDescent="0.15">
      <c r="A160">
        <v>159</v>
      </c>
      <c r="B160" t="s">
        <v>1098</v>
      </c>
      <c r="C160" t="s">
        <v>1114</v>
      </c>
      <c r="D160" t="s">
        <v>1115</v>
      </c>
    </row>
    <row r="161" spans="1:4" x14ac:dyDescent="0.15">
      <c r="A161">
        <v>160</v>
      </c>
      <c r="B161" t="s">
        <v>1098</v>
      </c>
      <c r="C161" t="s">
        <v>1116</v>
      </c>
      <c r="D161" t="s">
        <v>1117</v>
      </c>
    </row>
    <row r="162" spans="1:4" x14ac:dyDescent="0.15">
      <c r="A162">
        <v>161</v>
      </c>
      <c r="B162" t="s">
        <v>1098</v>
      </c>
      <c r="C162" t="s">
        <v>1098</v>
      </c>
      <c r="D162" t="s">
        <v>1099</v>
      </c>
    </row>
    <row r="163" spans="1:4" x14ac:dyDescent="0.15">
      <c r="A163">
        <v>162</v>
      </c>
      <c r="B163" t="s">
        <v>1098</v>
      </c>
      <c r="C163" t="s">
        <v>1118</v>
      </c>
      <c r="D163" t="s">
        <v>1119</v>
      </c>
    </row>
    <row r="164" spans="1:4" x14ac:dyDescent="0.15">
      <c r="A164">
        <v>163</v>
      </c>
      <c r="B164" t="s">
        <v>1098</v>
      </c>
      <c r="C164" t="s">
        <v>1120</v>
      </c>
      <c r="D164" t="s">
        <v>1121</v>
      </c>
    </row>
    <row r="165" spans="1:4" x14ac:dyDescent="0.15">
      <c r="A165">
        <v>164</v>
      </c>
      <c r="B165" t="s">
        <v>1098</v>
      </c>
      <c r="C165" t="s">
        <v>1122</v>
      </c>
      <c r="D165" t="s">
        <v>1123</v>
      </c>
    </row>
    <row r="166" spans="1:4" x14ac:dyDescent="0.15">
      <c r="A166">
        <v>165</v>
      </c>
      <c r="B166" t="s">
        <v>1098</v>
      </c>
      <c r="C166" t="s">
        <v>1124</v>
      </c>
      <c r="D166" t="s">
        <v>1125</v>
      </c>
    </row>
    <row r="167" spans="1:4" x14ac:dyDescent="0.15">
      <c r="A167">
        <v>166</v>
      </c>
      <c r="B167" t="s">
        <v>1098</v>
      </c>
      <c r="C167" t="s">
        <v>1126</v>
      </c>
      <c r="D167" t="s">
        <v>1127</v>
      </c>
    </row>
    <row r="168" spans="1:4" x14ac:dyDescent="0.15">
      <c r="A168">
        <v>167</v>
      </c>
      <c r="B168" t="s">
        <v>1098</v>
      </c>
      <c r="C168" t="s">
        <v>1128</v>
      </c>
      <c r="D168" t="s">
        <v>1129</v>
      </c>
    </row>
    <row r="169" spans="1:4" x14ac:dyDescent="0.15">
      <c r="A169">
        <v>168</v>
      </c>
      <c r="B169" t="s">
        <v>1098</v>
      </c>
      <c r="C169" t="s">
        <v>1130</v>
      </c>
      <c r="D169" t="s">
        <v>1131</v>
      </c>
    </row>
    <row r="170" spans="1:4" x14ac:dyDescent="0.15">
      <c r="A170">
        <v>169</v>
      </c>
      <c r="B170" t="s">
        <v>1098</v>
      </c>
      <c r="C170" t="s">
        <v>1132</v>
      </c>
      <c r="D170" t="s">
        <v>1133</v>
      </c>
    </row>
    <row r="171" spans="1:4" x14ac:dyDescent="0.15">
      <c r="A171">
        <v>170</v>
      </c>
      <c r="B171" t="s">
        <v>1134</v>
      </c>
      <c r="C171" t="s">
        <v>1136</v>
      </c>
      <c r="D171" t="s">
        <v>1137</v>
      </c>
    </row>
    <row r="172" spans="1:4" x14ac:dyDescent="0.15">
      <c r="A172">
        <v>171</v>
      </c>
      <c r="B172" t="s">
        <v>1134</v>
      </c>
      <c r="C172" t="s">
        <v>1138</v>
      </c>
      <c r="D172" t="s">
        <v>1139</v>
      </c>
    </row>
    <row r="173" spans="1:4" x14ac:dyDescent="0.15">
      <c r="A173">
        <v>172</v>
      </c>
      <c r="B173" t="s">
        <v>1134</v>
      </c>
      <c r="C173" t="s">
        <v>1140</v>
      </c>
      <c r="D173" t="s">
        <v>1141</v>
      </c>
    </row>
    <row r="174" spans="1:4" x14ac:dyDescent="0.15">
      <c r="A174">
        <v>173</v>
      </c>
      <c r="B174" t="s">
        <v>1134</v>
      </c>
      <c r="C174" t="s">
        <v>875</v>
      </c>
      <c r="D174" t="s">
        <v>1142</v>
      </c>
    </row>
    <row r="175" spans="1:4" x14ac:dyDescent="0.15">
      <c r="A175">
        <v>174</v>
      </c>
      <c r="B175" t="s">
        <v>1134</v>
      </c>
      <c r="C175" t="s">
        <v>1134</v>
      </c>
      <c r="D175" t="s">
        <v>1135</v>
      </c>
    </row>
    <row r="176" spans="1:4" x14ac:dyDescent="0.15">
      <c r="A176">
        <v>175</v>
      </c>
      <c r="B176" t="s">
        <v>1134</v>
      </c>
      <c r="C176" t="s">
        <v>1143</v>
      </c>
      <c r="D176" t="s">
        <v>1144</v>
      </c>
    </row>
    <row r="177" spans="1:4" x14ac:dyDescent="0.15">
      <c r="A177">
        <v>176</v>
      </c>
      <c r="B177" t="s">
        <v>1134</v>
      </c>
      <c r="C177" t="s">
        <v>1145</v>
      </c>
      <c r="D177" t="s">
        <v>1146</v>
      </c>
    </row>
    <row r="178" spans="1:4" x14ac:dyDescent="0.15">
      <c r="A178">
        <v>177</v>
      </c>
      <c r="B178" t="s">
        <v>1134</v>
      </c>
      <c r="C178" t="s">
        <v>1147</v>
      </c>
      <c r="D178" t="s">
        <v>1148</v>
      </c>
    </row>
    <row r="179" spans="1:4" x14ac:dyDescent="0.15">
      <c r="A179">
        <v>178</v>
      </c>
      <c r="B179" t="s">
        <v>1134</v>
      </c>
      <c r="C179" t="s">
        <v>1149</v>
      </c>
      <c r="D179" t="s">
        <v>1150</v>
      </c>
    </row>
    <row r="180" spans="1:4" x14ac:dyDescent="0.15">
      <c r="A180">
        <v>179</v>
      </c>
      <c r="B180" t="s">
        <v>1151</v>
      </c>
      <c r="C180" t="s">
        <v>1153</v>
      </c>
      <c r="D180" t="s">
        <v>1154</v>
      </c>
    </row>
    <row r="181" spans="1:4" x14ac:dyDescent="0.15">
      <c r="A181">
        <v>180</v>
      </c>
      <c r="B181" t="s">
        <v>1151</v>
      </c>
      <c r="C181" t="s">
        <v>1155</v>
      </c>
      <c r="D181" t="s">
        <v>1156</v>
      </c>
    </row>
    <row r="182" spans="1:4" x14ac:dyDescent="0.15">
      <c r="A182">
        <v>181</v>
      </c>
      <c r="B182" t="s">
        <v>1151</v>
      </c>
      <c r="C182" t="s">
        <v>809</v>
      </c>
      <c r="D182" t="s">
        <v>1157</v>
      </c>
    </row>
    <row r="183" spans="1:4" x14ac:dyDescent="0.15">
      <c r="A183">
        <v>182</v>
      </c>
      <c r="B183" t="s">
        <v>1151</v>
      </c>
      <c r="C183" t="s">
        <v>1158</v>
      </c>
      <c r="D183" t="s">
        <v>1159</v>
      </c>
    </row>
    <row r="184" spans="1:4" x14ac:dyDescent="0.15">
      <c r="A184">
        <v>183</v>
      </c>
      <c r="B184" t="s">
        <v>1151</v>
      </c>
      <c r="C184" t="s">
        <v>1160</v>
      </c>
      <c r="D184" t="s">
        <v>1161</v>
      </c>
    </row>
    <row r="185" spans="1:4" x14ac:dyDescent="0.15">
      <c r="A185">
        <v>184</v>
      </c>
      <c r="B185" t="s">
        <v>1151</v>
      </c>
      <c r="C185" t="s">
        <v>1162</v>
      </c>
      <c r="D185" t="s">
        <v>1163</v>
      </c>
    </row>
    <row r="186" spans="1:4" x14ac:dyDescent="0.15">
      <c r="A186">
        <v>185</v>
      </c>
      <c r="B186" t="s">
        <v>1151</v>
      </c>
      <c r="C186" t="s">
        <v>1164</v>
      </c>
      <c r="D186" t="s">
        <v>1165</v>
      </c>
    </row>
    <row r="187" spans="1:4" x14ac:dyDescent="0.15">
      <c r="A187">
        <v>186</v>
      </c>
      <c r="B187" t="s">
        <v>1151</v>
      </c>
      <c r="C187" t="s">
        <v>1151</v>
      </c>
      <c r="D187" t="s">
        <v>1152</v>
      </c>
    </row>
    <row r="188" spans="1:4" x14ac:dyDescent="0.15">
      <c r="A188">
        <v>187</v>
      </c>
      <c r="B188" t="s">
        <v>1151</v>
      </c>
      <c r="C188" t="s">
        <v>1166</v>
      </c>
      <c r="D188" t="s">
        <v>1167</v>
      </c>
    </row>
    <row r="189" spans="1:4" x14ac:dyDescent="0.15">
      <c r="A189">
        <v>188</v>
      </c>
      <c r="B189" t="s">
        <v>1151</v>
      </c>
      <c r="C189" t="s">
        <v>1168</v>
      </c>
      <c r="D189" t="s">
        <v>1169</v>
      </c>
    </row>
    <row r="190" spans="1:4" x14ac:dyDescent="0.15">
      <c r="A190">
        <v>189</v>
      </c>
      <c r="B190" t="s">
        <v>1151</v>
      </c>
      <c r="C190" t="s">
        <v>1170</v>
      </c>
      <c r="D190" t="s">
        <v>1171</v>
      </c>
    </row>
    <row r="191" spans="1:4" x14ac:dyDescent="0.15">
      <c r="A191">
        <v>190</v>
      </c>
      <c r="B191" t="s">
        <v>1172</v>
      </c>
      <c r="C191" t="s">
        <v>1153</v>
      </c>
      <c r="D191" t="s">
        <v>1174</v>
      </c>
    </row>
    <row r="192" spans="1:4" x14ac:dyDescent="0.15">
      <c r="A192">
        <v>191</v>
      </c>
      <c r="B192" t="s">
        <v>1172</v>
      </c>
      <c r="C192" t="s">
        <v>1175</v>
      </c>
      <c r="D192" t="s">
        <v>1176</v>
      </c>
    </row>
    <row r="193" spans="1:4" x14ac:dyDescent="0.15">
      <c r="A193">
        <v>192</v>
      </c>
      <c r="B193" t="s">
        <v>1172</v>
      </c>
      <c r="C193" t="s">
        <v>1177</v>
      </c>
      <c r="D193" t="s">
        <v>1178</v>
      </c>
    </row>
    <row r="194" spans="1:4" x14ac:dyDescent="0.15">
      <c r="A194">
        <v>193</v>
      </c>
      <c r="B194" t="s">
        <v>1172</v>
      </c>
      <c r="C194" t="s">
        <v>1179</v>
      </c>
      <c r="D194" t="s">
        <v>1180</v>
      </c>
    </row>
    <row r="195" spans="1:4" x14ac:dyDescent="0.15">
      <c r="A195">
        <v>194</v>
      </c>
      <c r="B195" t="s">
        <v>1172</v>
      </c>
      <c r="C195" t="s">
        <v>1181</v>
      </c>
      <c r="D195" t="s">
        <v>1182</v>
      </c>
    </row>
    <row r="196" spans="1:4" x14ac:dyDescent="0.15">
      <c r="A196">
        <v>195</v>
      </c>
      <c r="B196" t="s">
        <v>1172</v>
      </c>
      <c r="C196" t="s">
        <v>1183</v>
      </c>
      <c r="D196" t="s">
        <v>1184</v>
      </c>
    </row>
    <row r="197" spans="1:4" x14ac:dyDescent="0.15">
      <c r="A197">
        <v>196</v>
      </c>
      <c r="B197" t="s">
        <v>1172</v>
      </c>
      <c r="C197" t="s">
        <v>1172</v>
      </c>
      <c r="D197" t="s">
        <v>1173</v>
      </c>
    </row>
    <row r="198" spans="1:4" x14ac:dyDescent="0.15">
      <c r="A198">
        <v>197</v>
      </c>
      <c r="B198" t="s">
        <v>1172</v>
      </c>
      <c r="C198" t="s">
        <v>1185</v>
      </c>
      <c r="D198" t="s">
        <v>1186</v>
      </c>
    </row>
    <row r="199" spans="1:4" x14ac:dyDescent="0.15">
      <c r="A199">
        <v>198</v>
      </c>
      <c r="B199" t="s">
        <v>1187</v>
      </c>
      <c r="C199" t="s">
        <v>1189</v>
      </c>
      <c r="D199" t="s">
        <v>1190</v>
      </c>
    </row>
    <row r="200" spans="1:4" x14ac:dyDescent="0.15">
      <c r="A200">
        <v>199</v>
      </c>
      <c r="B200" t="s">
        <v>1187</v>
      </c>
      <c r="C200" t="s">
        <v>1191</v>
      </c>
      <c r="D200" t="s">
        <v>1192</v>
      </c>
    </row>
    <row r="201" spans="1:4" x14ac:dyDescent="0.15">
      <c r="A201">
        <v>200</v>
      </c>
      <c r="B201" t="s">
        <v>1187</v>
      </c>
      <c r="C201" t="s">
        <v>1193</v>
      </c>
      <c r="D201" t="s">
        <v>1194</v>
      </c>
    </row>
    <row r="202" spans="1:4" x14ac:dyDescent="0.15">
      <c r="A202">
        <v>201</v>
      </c>
      <c r="B202" t="s">
        <v>1187</v>
      </c>
      <c r="C202" t="s">
        <v>1195</v>
      </c>
      <c r="D202" t="s">
        <v>1196</v>
      </c>
    </row>
    <row r="203" spans="1:4" x14ac:dyDescent="0.15">
      <c r="A203">
        <v>202</v>
      </c>
      <c r="B203" t="s">
        <v>1187</v>
      </c>
      <c r="C203" t="s">
        <v>1197</v>
      </c>
      <c r="D203" t="s">
        <v>1198</v>
      </c>
    </row>
    <row r="204" spans="1:4" x14ac:dyDescent="0.15">
      <c r="A204">
        <v>203</v>
      </c>
      <c r="B204" t="s">
        <v>1187</v>
      </c>
      <c r="C204" t="s">
        <v>1199</v>
      </c>
      <c r="D204" t="s">
        <v>1200</v>
      </c>
    </row>
    <row r="205" spans="1:4" x14ac:dyDescent="0.15">
      <c r="A205">
        <v>204</v>
      </c>
      <c r="B205" t="s">
        <v>1187</v>
      </c>
      <c r="C205" t="s">
        <v>1201</v>
      </c>
      <c r="D205" t="s">
        <v>1202</v>
      </c>
    </row>
    <row r="206" spans="1:4" x14ac:dyDescent="0.15">
      <c r="A206">
        <v>205</v>
      </c>
      <c r="B206" t="s">
        <v>1187</v>
      </c>
      <c r="C206" t="s">
        <v>1203</v>
      </c>
      <c r="D206" t="s">
        <v>1204</v>
      </c>
    </row>
    <row r="207" spans="1:4" x14ac:dyDescent="0.15">
      <c r="A207">
        <v>206</v>
      </c>
      <c r="B207" t="s">
        <v>1187</v>
      </c>
      <c r="C207" t="s">
        <v>933</v>
      </c>
      <c r="D207" t="s">
        <v>1205</v>
      </c>
    </row>
    <row r="208" spans="1:4" x14ac:dyDescent="0.15">
      <c r="A208">
        <v>207</v>
      </c>
      <c r="B208" t="s">
        <v>1187</v>
      </c>
      <c r="C208" t="s">
        <v>1206</v>
      </c>
      <c r="D208" t="s">
        <v>1207</v>
      </c>
    </row>
    <row r="209" spans="1:4" x14ac:dyDescent="0.15">
      <c r="A209">
        <v>208</v>
      </c>
      <c r="B209" t="s">
        <v>1187</v>
      </c>
      <c r="C209" t="s">
        <v>1208</v>
      </c>
      <c r="D209" t="s">
        <v>1209</v>
      </c>
    </row>
    <row r="210" spans="1:4" x14ac:dyDescent="0.15">
      <c r="A210">
        <v>209</v>
      </c>
      <c r="B210" t="s">
        <v>1187</v>
      </c>
      <c r="C210" t="s">
        <v>1210</v>
      </c>
      <c r="D210" t="s">
        <v>1211</v>
      </c>
    </row>
    <row r="211" spans="1:4" x14ac:dyDescent="0.15">
      <c r="A211">
        <v>210</v>
      </c>
      <c r="B211" t="s">
        <v>1187</v>
      </c>
      <c r="C211" t="s">
        <v>1212</v>
      </c>
      <c r="D211" t="s">
        <v>1213</v>
      </c>
    </row>
    <row r="212" spans="1:4" x14ac:dyDescent="0.15">
      <c r="A212">
        <v>211</v>
      </c>
      <c r="B212" t="s">
        <v>1187</v>
      </c>
      <c r="C212" t="s">
        <v>1214</v>
      </c>
      <c r="D212" t="s">
        <v>1215</v>
      </c>
    </row>
    <row r="213" spans="1:4" x14ac:dyDescent="0.15">
      <c r="A213">
        <v>212</v>
      </c>
      <c r="B213" t="s">
        <v>1187</v>
      </c>
      <c r="C213" t="s">
        <v>1216</v>
      </c>
      <c r="D213" t="s">
        <v>1217</v>
      </c>
    </row>
    <row r="214" spans="1:4" x14ac:dyDescent="0.15">
      <c r="A214">
        <v>213</v>
      </c>
      <c r="B214" t="s">
        <v>1187</v>
      </c>
      <c r="C214" t="s">
        <v>1218</v>
      </c>
      <c r="D214" t="s">
        <v>1219</v>
      </c>
    </row>
    <row r="215" spans="1:4" x14ac:dyDescent="0.15">
      <c r="A215">
        <v>214</v>
      </c>
      <c r="B215" t="s">
        <v>1187</v>
      </c>
      <c r="C215" t="s">
        <v>1220</v>
      </c>
      <c r="D215" t="s">
        <v>1221</v>
      </c>
    </row>
    <row r="216" spans="1:4" x14ac:dyDescent="0.15">
      <c r="A216">
        <v>215</v>
      </c>
      <c r="B216" t="s">
        <v>1187</v>
      </c>
      <c r="C216" t="s">
        <v>1222</v>
      </c>
      <c r="D216" t="s">
        <v>1223</v>
      </c>
    </row>
    <row r="217" spans="1:4" x14ac:dyDescent="0.15">
      <c r="A217">
        <v>216</v>
      </c>
      <c r="B217" t="s">
        <v>1187</v>
      </c>
      <c r="C217" t="s">
        <v>1224</v>
      </c>
      <c r="D217" t="s">
        <v>1225</v>
      </c>
    </row>
    <row r="218" spans="1:4" x14ac:dyDescent="0.15">
      <c r="A218">
        <v>217</v>
      </c>
      <c r="B218" t="s">
        <v>1187</v>
      </c>
      <c r="C218" t="s">
        <v>1226</v>
      </c>
      <c r="D218" t="s">
        <v>1227</v>
      </c>
    </row>
    <row r="219" spans="1:4" x14ac:dyDescent="0.15">
      <c r="A219">
        <v>218</v>
      </c>
      <c r="B219" t="s">
        <v>1187</v>
      </c>
      <c r="C219" t="s">
        <v>1187</v>
      </c>
      <c r="D219" t="s">
        <v>1188</v>
      </c>
    </row>
    <row r="220" spans="1:4" x14ac:dyDescent="0.15">
      <c r="A220">
        <v>219</v>
      </c>
      <c r="B220" t="s">
        <v>1187</v>
      </c>
      <c r="C220" t="s">
        <v>1228</v>
      </c>
      <c r="D220" t="s">
        <v>1229</v>
      </c>
    </row>
    <row r="221" spans="1:4" x14ac:dyDescent="0.15">
      <c r="A221">
        <v>220</v>
      </c>
      <c r="B221" t="s">
        <v>1187</v>
      </c>
      <c r="C221" t="s">
        <v>985</v>
      </c>
      <c r="D221" t="s">
        <v>1230</v>
      </c>
    </row>
    <row r="222" spans="1:4" x14ac:dyDescent="0.15">
      <c r="A222">
        <v>221</v>
      </c>
      <c r="B222" t="s">
        <v>1231</v>
      </c>
      <c r="C222" t="s">
        <v>1233</v>
      </c>
      <c r="D222" t="s">
        <v>1234</v>
      </c>
    </row>
    <row r="223" spans="1:4" x14ac:dyDescent="0.15">
      <c r="A223">
        <v>222</v>
      </c>
      <c r="B223" t="s">
        <v>1231</v>
      </c>
      <c r="C223" t="s">
        <v>1235</v>
      </c>
      <c r="D223" t="s">
        <v>1236</v>
      </c>
    </row>
    <row r="224" spans="1:4" x14ac:dyDescent="0.15">
      <c r="A224">
        <v>223</v>
      </c>
      <c r="B224" t="s">
        <v>1231</v>
      </c>
      <c r="C224" t="s">
        <v>1237</v>
      </c>
      <c r="D224" t="s">
        <v>1238</v>
      </c>
    </row>
    <row r="225" spans="1:4" x14ac:dyDescent="0.15">
      <c r="A225">
        <v>224</v>
      </c>
      <c r="B225" t="s">
        <v>1231</v>
      </c>
      <c r="C225" t="s">
        <v>1239</v>
      </c>
      <c r="D225" t="s">
        <v>1240</v>
      </c>
    </row>
    <row r="226" spans="1:4" x14ac:dyDescent="0.15">
      <c r="A226">
        <v>225</v>
      </c>
      <c r="B226" t="s">
        <v>1231</v>
      </c>
      <c r="C226" t="s">
        <v>1241</v>
      </c>
      <c r="D226" t="s">
        <v>1242</v>
      </c>
    </row>
    <row r="227" spans="1:4" x14ac:dyDescent="0.15">
      <c r="A227">
        <v>226</v>
      </c>
      <c r="B227" t="s">
        <v>1231</v>
      </c>
      <c r="C227" t="s">
        <v>1243</v>
      </c>
      <c r="D227" t="s">
        <v>1244</v>
      </c>
    </row>
    <row r="228" spans="1:4" x14ac:dyDescent="0.15">
      <c r="A228">
        <v>227</v>
      </c>
      <c r="B228" t="s">
        <v>1231</v>
      </c>
      <c r="C228" t="s">
        <v>1245</v>
      </c>
      <c r="D228" t="s">
        <v>1246</v>
      </c>
    </row>
    <row r="229" spans="1:4" x14ac:dyDescent="0.15">
      <c r="A229">
        <v>228</v>
      </c>
      <c r="B229" t="s">
        <v>1231</v>
      </c>
      <c r="C229" t="s">
        <v>1247</v>
      </c>
      <c r="D229" t="s">
        <v>1248</v>
      </c>
    </row>
    <row r="230" spans="1:4" x14ac:dyDescent="0.15">
      <c r="A230">
        <v>229</v>
      </c>
      <c r="B230" t="s">
        <v>1231</v>
      </c>
      <c r="C230" t="s">
        <v>1249</v>
      </c>
      <c r="D230" t="s">
        <v>1250</v>
      </c>
    </row>
    <row r="231" spans="1:4" x14ac:dyDescent="0.15">
      <c r="A231">
        <v>230</v>
      </c>
      <c r="B231" t="s">
        <v>1231</v>
      </c>
      <c r="C231" t="s">
        <v>1251</v>
      </c>
      <c r="D231" t="s">
        <v>1252</v>
      </c>
    </row>
    <row r="232" spans="1:4" x14ac:dyDescent="0.15">
      <c r="A232">
        <v>231</v>
      </c>
      <c r="B232" t="s">
        <v>1231</v>
      </c>
      <c r="C232" t="s">
        <v>1253</v>
      </c>
      <c r="D232" t="s">
        <v>1254</v>
      </c>
    </row>
    <row r="233" spans="1:4" x14ac:dyDescent="0.15">
      <c r="A233">
        <v>232</v>
      </c>
      <c r="B233" t="s">
        <v>1231</v>
      </c>
      <c r="C233" t="s">
        <v>1255</v>
      </c>
      <c r="D233" t="s">
        <v>1256</v>
      </c>
    </row>
    <row r="234" spans="1:4" x14ac:dyDescent="0.15">
      <c r="A234">
        <v>233</v>
      </c>
      <c r="B234" t="s">
        <v>1231</v>
      </c>
      <c r="C234" t="s">
        <v>1257</v>
      </c>
      <c r="D234" t="s">
        <v>1258</v>
      </c>
    </row>
    <row r="235" spans="1:4" x14ac:dyDescent="0.15">
      <c r="A235">
        <v>234</v>
      </c>
      <c r="B235" t="s">
        <v>1231</v>
      </c>
      <c r="C235" t="s">
        <v>1259</v>
      </c>
      <c r="D235" t="s">
        <v>1260</v>
      </c>
    </row>
    <row r="236" spans="1:4" x14ac:dyDescent="0.15">
      <c r="A236">
        <v>235</v>
      </c>
      <c r="B236" t="s">
        <v>1231</v>
      </c>
      <c r="C236" t="s">
        <v>1261</v>
      </c>
      <c r="D236" t="s">
        <v>1262</v>
      </c>
    </row>
    <row r="237" spans="1:4" x14ac:dyDescent="0.15">
      <c r="A237">
        <v>236</v>
      </c>
      <c r="B237" t="s">
        <v>1231</v>
      </c>
      <c r="C237" t="s">
        <v>1263</v>
      </c>
      <c r="D237" t="s">
        <v>1264</v>
      </c>
    </row>
    <row r="238" spans="1:4" x14ac:dyDescent="0.15">
      <c r="A238">
        <v>237</v>
      </c>
      <c r="B238" t="s">
        <v>1231</v>
      </c>
      <c r="C238" t="s">
        <v>1265</v>
      </c>
      <c r="D238" t="s">
        <v>1266</v>
      </c>
    </row>
    <row r="239" spans="1:4" x14ac:dyDescent="0.15">
      <c r="A239">
        <v>238</v>
      </c>
      <c r="B239" t="s">
        <v>1231</v>
      </c>
      <c r="C239" t="s">
        <v>1267</v>
      </c>
      <c r="D239" t="s">
        <v>1268</v>
      </c>
    </row>
    <row r="240" spans="1:4" x14ac:dyDescent="0.15">
      <c r="A240">
        <v>239</v>
      </c>
      <c r="B240" t="s">
        <v>1231</v>
      </c>
      <c r="C240" t="s">
        <v>1269</v>
      </c>
      <c r="D240" t="s">
        <v>1270</v>
      </c>
    </row>
    <row r="241" spans="1:4" x14ac:dyDescent="0.15">
      <c r="A241">
        <v>240</v>
      </c>
      <c r="B241" t="s">
        <v>1231</v>
      </c>
      <c r="C241" t="s">
        <v>1231</v>
      </c>
      <c r="D241" t="s">
        <v>1232</v>
      </c>
    </row>
    <row r="242" spans="1:4" x14ac:dyDescent="0.15">
      <c r="A242">
        <v>241</v>
      </c>
      <c r="B242" t="s">
        <v>1231</v>
      </c>
      <c r="C242" t="s">
        <v>1271</v>
      </c>
      <c r="D242" t="s">
        <v>1272</v>
      </c>
    </row>
    <row r="243" spans="1:4" x14ac:dyDescent="0.15">
      <c r="A243">
        <v>242</v>
      </c>
      <c r="B243" t="s">
        <v>1231</v>
      </c>
      <c r="C243" t="s">
        <v>1273</v>
      </c>
      <c r="D243" t="s">
        <v>1274</v>
      </c>
    </row>
    <row r="244" spans="1:4" x14ac:dyDescent="0.15">
      <c r="A244">
        <v>243</v>
      </c>
      <c r="B244" t="s">
        <v>1231</v>
      </c>
      <c r="C244" t="s">
        <v>1275</v>
      </c>
      <c r="D244" t="s">
        <v>1276</v>
      </c>
    </row>
    <row r="245" spans="1:4" x14ac:dyDescent="0.15">
      <c r="A245">
        <v>244</v>
      </c>
      <c r="B245" t="s">
        <v>1231</v>
      </c>
      <c r="C245" t="s">
        <v>1277</v>
      </c>
      <c r="D245" t="s">
        <v>1278</v>
      </c>
    </row>
    <row r="246" spans="1:4" x14ac:dyDescent="0.15">
      <c r="A246">
        <v>245</v>
      </c>
      <c r="B246" t="s">
        <v>1231</v>
      </c>
      <c r="C246" t="s">
        <v>1279</v>
      </c>
      <c r="D246" t="s">
        <v>1280</v>
      </c>
    </row>
    <row r="247" spans="1:4" x14ac:dyDescent="0.15">
      <c r="A247">
        <v>246</v>
      </c>
      <c r="B247" t="s">
        <v>1281</v>
      </c>
      <c r="C247" t="s">
        <v>1283</v>
      </c>
      <c r="D247" t="s">
        <v>1284</v>
      </c>
    </row>
    <row r="248" spans="1:4" x14ac:dyDescent="0.15">
      <c r="A248">
        <v>247</v>
      </c>
      <c r="B248" t="s">
        <v>1281</v>
      </c>
      <c r="C248" t="s">
        <v>1285</v>
      </c>
      <c r="D248" t="s">
        <v>1286</v>
      </c>
    </row>
    <row r="249" spans="1:4" x14ac:dyDescent="0.15">
      <c r="A249">
        <v>248</v>
      </c>
      <c r="B249" t="s">
        <v>1281</v>
      </c>
      <c r="C249" t="s">
        <v>1287</v>
      </c>
      <c r="D249" t="s">
        <v>1288</v>
      </c>
    </row>
    <row r="250" spans="1:4" x14ac:dyDescent="0.15">
      <c r="A250">
        <v>249</v>
      </c>
      <c r="B250" t="s">
        <v>1281</v>
      </c>
      <c r="C250" t="s">
        <v>825</v>
      </c>
      <c r="D250" t="s">
        <v>1289</v>
      </c>
    </row>
    <row r="251" spans="1:4" x14ac:dyDescent="0.15">
      <c r="A251">
        <v>250</v>
      </c>
      <c r="B251" t="s">
        <v>1281</v>
      </c>
      <c r="C251" t="s">
        <v>1290</v>
      </c>
      <c r="D251" t="s">
        <v>1291</v>
      </c>
    </row>
    <row r="252" spans="1:4" x14ac:dyDescent="0.15">
      <c r="A252">
        <v>251</v>
      </c>
      <c r="B252" t="s">
        <v>1281</v>
      </c>
      <c r="C252" t="s">
        <v>1292</v>
      </c>
      <c r="D252" t="s">
        <v>1293</v>
      </c>
    </row>
    <row r="253" spans="1:4" x14ac:dyDescent="0.15">
      <c r="A253">
        <v>252</v>
      </c>
      <c r="B253" t="s">
        <v>1281</v>
      </c>
      <c r="C253" t="s">
        <v>1294</v>
      </c>
      <c r="D253" t="s">
        <v>1295</v>
      </c>
    </row>
    <row r="254" spans="1:4" x14ac:dyDescent="0.15">
      <c r="A254">
        <v>253</v>
      </c>
      <c r="B254" t="s">
        <v>1281</v>
      </c>
      <c r="C254" t="s">
        <v>1296</v>
      </c>
      <c r="D254" t="s">
        <v>1297</v>
      </c>
    </row>
    <row r="255" spans="1:4" x14ac:dyDescent="0.15">
      <c r="A255">
        <v>254</v>
      </c>
      <c r="B255" t="s">
        <v>1281</v>
      </c>
      <c r="C255" t="s">
        <v>1298</v>
      </c>
      <c r="D255" t="s">
        <v>1299</v>
      </c>
    </row>
    <row r="256" spans="1:4" x14ac:dyDescent="0.15">
      <c r="A256">
        <v>255</v>
      </c>
      <c r="B256" t="s">
        <v>1281</v>
      </c>
      <c r="C256" t="s">
        <v>1300</v>
      </c>
      <c r="D256" t="s">
        <v>1301</v>
      </c>
    </row>
    <row r="257" spans="1:4" x14ac:dyDescent="0.15">
      <c r="A257">
        <v>256</v>
      </c>
      <c r="B257" t="s">
        <v>1281</v>
      </c>
      <c r="C257" t="s">
        <v>1281</v>
      </c>
      <c r="D257" t="s">
        <v>1282</v>
      </c>
    </row>
    <row r="258" spans="1:4" x14ac:dyDescent="0.15">
      <c r="A258">
        <v>257</v>
      </c>
      <c r="B258" t="s">
        <v>1281</v>
      </c>
      <c r="C258" t="s">
        <v>1302</v>
      </c>
      <c r="D258" t="s">
        <v>1303</v>
      </c>
    </row>
    <row r="259" spans="1:4" x14ac:dyDescent="0.15">
      <c r="A259">
        <v>258</v>
      </c>
      <c r="B259" t="s">
        <v>1281</v>
      </c>
      <c r="C259" t="s">
        <v>1304</v>
      </c>
      <c r="D259" t="s">
        <v>1305</v>
      </c>
    </row>
    <row r="260" spans="1:4" x14ac:dyDescent="0.15">
      <c r="A260">
        <v>259</v>
      </c>
      <c r="B260" t="s">
        <v>1281</v>
      </c>
      <c r="C260" t="s">
        <v>1306</v>
      </c>
      <c r="D260" t="s">
        <v>1307</v>
      </c>
    </row>
    <row r="261" spans="1:4" x14ac:dyDescent="0.15">
      <c r="A261">
        <v>260</v>
      </c>
      <c r="B261" t="s">
        <v>1308</v>
      </c>
      <c r="C261" t="s">
        <v>1310</v>
      </c>
      <c r="D261" t="s">
        <v>1311</v>
      </c>
    </row>
    <row r="262" spans="1:4" x14ac:dyDescent="0.15">
      <c r="A262">
        <v>261</v>
      </c>
      <c r="B262" t="s">
        <v>1308</v>
      </c>
      <c r="C262" t="s">
        <v>1312</v>
      </c>
      <c r="D262" t="s">
        <v>1313</v>
      </c>
    </row>
    <row r="263" spans="1:4" x14ac:dyDescent="0.15">
      <c r="A263">
        <v>262</v>
      </c>
      <c r="B263" t="s">
        <v>1308</v>
      </c>
      <c r="C263" t="s">
        <v>1314</v>
      </c>
      <c r="D263" t="s">
        <v>1315</v>
      </c>
    </row>
    <row r="264" spans="1:4" x14ac:dyDescent="0.15">
      <c r="A264">
        <v>263</v>
      </c>
      <c r="B264" t="s">
        <v>1308</v>
      </c>
      <c r="C264" t="s">
        <v>1316</v>
      </c>
      <c r="D264" t="s">
        <v>1317</v>
      </c>
    </row>
    <row r="265" spans="1:4" x14ac:dyDescent="0.15">
      <c r="A265">
        <v>264</v>
      </c>
      <c r="B265" t="s">
        <v>1308</v>
      </c>
      <c r="C265" t="s">
        <v>1318</v>
      </c>
      <c r="D265" t="s">
        <v>1319</v>
      </c>
    </row>
    <row r="266" spans="1:4" x14ac:dyDescent="0.15">
      <c r="A266">
        <v>265</v>
      </c>
      <c r="B266" t="s">
        <v>1308</v>
      </c>
      <c r="C266" t="s">
        <v>1320</v>
      </c>
      <c r="D266" t="s">
        <v>1321</v>
      </c>
    </row>
    <row r="267" spans="1:4" x14ac:dyDescent="0.15">
      <c r="A267">
        <v>266</v>
      </c>
      <c r="B267" t="s">
        <v>1308</v>
      </c>
      <c r="C267" t="s">
        <v>1322</v>
      </c>
      <c r="D267" t="s">
        <v>1323</v>
      </c>
    </row>
    <row r="268" spans="1:4" x14ac:dyDescent="0.15">
      <c r="A268">
        <v>267</v>
      </c>
      <c r="B268" t="s">
        <v>1308</v>
      </c>
      <c r="C268" t="s">
        <v>1324</v>
      </c>
      <c r="D268" t="s">
        <v>1325</v>
      </c>
    </row>
    <row r="269" spans="1:4" x14ac:dyDescent="0.15">
      <c r="A269">
        <v>268</v>
      </c>
      <c r="B269" t="s">
        <v>1308</v>
      </c>
      <c r="C269" t="s">
        <v>1326</v>
      </c>
      <c r="D269" t="s">
        <v>1327</v>
      </c>
    </row>
    <row r="270" spans="1:4" x14ac:dyDescent="0.15">
      <c r="A270">
        <v>269</v>
      </c>
      <c r="B270" t="s">
        <v>1308</v>
      </c>
      <c r="C270" t="s">
        <v>1328</v>
      </c>
      <c r="D270" t="s">
        <v>1329</v>
      </c>
    </row>
    <row r="271" spans="1:4" x14ac:dyDescent="0.15">
      <c r="A271">
        <v>270</v>
      </c>
      <c r="B271" t="s">
        <v>1308</v>
      </c>
      <c r="C271" t="s">
        <v>1330</v>
      </c>
      <c r="D271" t="s">
        <v>1331</v>
      </c>
    </row>
    <row r="272" spans="1:4" x14ac:dyDescent="0.15">
      <c r="A272">
        <v>271</v>
      </c>
      <c r="B272" t="s">
        <v>1308</v>
      </c>
      <c r="C272" t="s">
        <v>1332</v>
      </c>
      <c r="D272" t="s">
        <v>1333</v>
      </c>
    </row>
    <row r="273" spans="1:4" x14ac:dyDescent="0.15">
      <c r="A273">
        <v>272</v>
      </c>
      <c r="B273" t="s">
        <v>1308</v>
      </c>
      <c r="C273" t="s">
        <v>1308</v>
      </c>
      <c r="D273" t="s">
        <v>1309</v>
      </c>
    </row>
    <row r="274" spans="1:4" x14ac:dyDescent="0.15">
      <c r="A274">
        <v>273</v>
      </c>
      <c r="B274" t="s">
        <v>1308</v>
      </c>
      <c r="C274" t="s">
        <v>1334</v>
      </c>
      <c r="D274" t="s">
        <v>1335</v>
      </c>
    </row>
    <row r="275" spans="1:4" x14ac:dyDescent="0.15">
      <c r="A275">
        <v>274</v>
      </c>
      <c r="B275" t="s">
        <v>1308</v>
      </c>
      <c r="C275" t="s">
        <v>1336</v>
      </c>
      <c r="D275" t="s">
        <v>1337</v>
      </c>
    </row>
    <row r="276" spans="1:4" x14ac:dyDescent="0.15">
      <c r="A276">
        <v>275</v>
      </c>
      <c r="B276" t="s">
        <v>1338</v>
      </c>
      <c r="C276" t="s">
        <v>1340</v>
      </c>
      <c r="D276" t="s">
        <v>1341</v>
      </c>
    </row>
    <row r="277" spans="1:4" x14ac:dyDescent="0.15">
      <c r="A277">
        <v>276</v>
      </c>
      <c r="B277" t="s">
        <v>1338</v>
      </c>
      <c r="C277" t="s">
        <v>1342</v>
      </c>
      <c r="D277" t="s">
        <v>1343</v>
      </c>
    </row>
    <row r="278" spans="1:4" x14ac:dyDescent="0.15">
      <c r="A278">
        <v>277</v>
      </c>
      <c r="B278" t="s">
        <v>1338</v>
      </c>
      <c r="C278" t="s">
        <v>1344</v>
      </c>
      <c r="D278" t="s">
        <v>1345</v>
      </c>
    </row>
    <row r="279" spans="1:4" x14ac:dyDescent="0.15">
      <c r="A279">
        <v>278</v>
      </c>
      <c r="B279" t="s">
        <v>1338</v>
      </c>
      <c r="C279" t="s">
        <v>1346</v>
      </c>
      <c r="D279" t="s">
        <v>1347</v>
      </c>
    </row>
    <row r="280" spans="1:4" x14ac:dyDescent="0.15">
      <c r="A280">
        <v>279</v>
      </c>
      <c r="B280" t="s">
        <v>1338</v>
      </c>
      <c r="C280" t="s">
        <v>1348</v>
      </c>
      <c r="D280" t="s">
        <v>1349</v>
      </c>
    </row>
    <row r="281" spans="1:4" x14ac:dyDescent="0.15">
      <c r="A281">
        <v>280</v>
      </c>
      <c r="B281" t="s">
        <v>1338</v>
      </c>
      <c r="C281" t="s">
        <v>1350</v>
      </c>
      <c r="D281" t="s">
        <v>1351</v>
      </c>
    </row>
    <row r="282" spans="1:4" x14ac:dyDescent="0.15">
      <c r="A282">
        <v>281</v>
      </c>
      <c r="B282" t="s">
        <v>1338</v>
      </c>
      <c r="C282" t="s">
        <v>1352</v>
      </c>
      <c r="D282" t="s">
        <v>1353</v>
      </c>
    </row>
    <row r="283" spans="1:4" x14ac:dyDescent="0.15">
      <c r="A283">
        <v>282</v>
      </c>
      <c r="B283" t="s">
        <v>1338</v>
      </c>
      <c r="C283" t="s">
        <v>1354</v>
      </c>
      <c r="D283" t="s">
        <v>1355</v>
      </c>
    </row>
    <row r="284" spans="1:4" x14ac:dyDescent="0.15">
      <c r="A284">
        <v>283</v>
      </c>
      <c r="B284" t="s">
        <v>1338</v>
      </c>
      <c r="C284" t="s">
        <v>1356</v>
      </c>
      <c r="D284" t="s">
        <v>1357</v>
      </c>
    </row>
    <row r="285" spans="1:4" x14ac:dyDescent="0.15">
      <c r="A285">
        <v>284</v>
      </c>
      <c r="B285" t="s">
        <v>1338</v>
      </c>
      <c r="C285" t="s">
        <v>1338</v>
      </c>
      <c r="D285" t="s">
        <v>1339</v>
      </c>
    </row>
    <row r="286" spans="1:4" x14ac:dyDescent="0.15">
      <c r="A286">
        <v>285</v>
      </c>
      <c r="B286" t="s">
        <v>1338</v>
      </c>
      <c r="C286" t="s">
        <v>1358</v>
      </c>
      <c r="D286" t="s">
        <v>1359</v>
      </c>
    </row>
    <row r="287" spans="1:4" x14ac:dyDescent="0.15">
      <c r="A287">
        <v>286</v>
      </c>
      <c r="B287" t="s">
        <v>1360</v>
      </c>
      <c r="C287" t="s">
        <v>1362</v>
      </c>
      <c r="D287" t="s">
        <v>1363</v>
      </c>
    </row>
    <row r="288" spans="1:4" x14ac:dyDescent="0.15">
      <c r="A288">
        <v>287</v>
      </c>
      <c r="B288" t="s">
        <v>1360</v>
      </c>
      <c r="C288" t="s">
        <v>1364</v>
      </c>
      <c r="D288" t="s">
        <v>1365</v>
      </c>
    </row>
    <row r="289" spans="1:4" x14ac:dyDescent="0.15">
      <c r="A289">
        <v>288</v>
      </c>
      <c r="B289" t="s">
        <v>1360</v>
      </c>
      <c r="C289" t="s">
        <v>1366</v>
      </c>
      <c r="D289" t="s">
        <v>1367</v>
      </c>
    </row>
    <row r="290" spans="1:4" x14ac:dyDescent="0.15">
      <c r="A290">
        <v>289</v>
      </c>
      <c r="B290" t="s">
        <v>1360</v>
      </c>
      <c r="C290" t="s">
        <v>1368</v>
      </c>
      <c r="D290" t="s">
        <v>1369</v>
      </c>
    </row>
    <row r="291" spans="1:4" x14ac:dyDescent="0.15">
      <c r="A291">
        <v>290</v>
      </c>
      <c r="B291" t="s">
        <v>1360</v>
      </c>
      <c r="C291" t="s">
        <v>825</v>
      </c>
      <c r="D291" t="s">
        <v>1370</v>
      </c>
    </row>
    <row r="292" spans="1:4" x14ac:dyDescent="0.15">
      <c r="A292">
        <v>291</v>
      </c>
      <c r="B292" t="s">
        <v>1360</v>
      </c>
      <c r="C292" t="s">
        <v>1371</v>
      </c>
      <c r="D292" t="s">
        <v>1372</v>
      </c>
    </row>
    <row r="293" spans="1:4" x14ac:dyDescent="0.15">
      <c r="A293">
        <v>292</v>
      </c>
      <c r="B293" t="s">
        <v>1360</v>
      </c>
      <c r="C293" t="s">
        <v>1373</v>
      </c>
      <c r="D293" t="s">
        <v>1374</v>
      </c>
    </row>
    <row r="294" spans="1:4" x14ac:dyDescent="0.15">
      <c r="A294">
        <v>293</v>
      </c>
      <c r="B294" t="s">
        <v>1360</v>
      </c>
      <c r="C294" t="s">
        <v>1375</v>
      </c>
      <c r="D294" t="s">
        <v>1376</v>
      </c>
    </row>
    <row r="295" spans="1:4" x14ac:dyDescent="0.15">
      <c r="A295">
        <v>294</v>
      </c>
      <c r="B295" t="s">
        <v>1360</v>
      </c>
      <c r="C295" t="s">
        <v>1377</v>
      </c>
      <c r="D295" t="s">
        <v>1378</v>
      </c>
    </row>
    <row r="296" spans="1:4" x14ac:dyDescent="0.15">
      <c r="A296">
        <v>295</v>
      </c>
      <c r="B296" t="s">
        <v>1360</v>
      </c>
      <c r="C296" t="s">
        <v>1379</v>
      </c>
      <c r="D296" t="s">
        <v>1380</v>
      </c>
    </row>
    <row r="297" spans="1:4" x14ac:dyDescent="0.15">
      <c r="A297">
        <v>296</v>
      </c>
      <c r="B297" t="s">
        <v>1360</v>
      </c>
      <c r="C297" t="s">
        <v>1381</v>
      </c>
      <c r="D297" t="s">
        <v>1382</v>
      </c>
    </row>
    <row r="298" spans="1:4" x14ac:dyDescent="0.15">
      <c r="A298">
        <v>297</v>
      </c>
      <c r="B298" t="s">
        <v>1360</v>
      </c>
      <c r="C298" t="s">
        <v>1383</v>
      </c>
      <c r="D298" t="s">
        <v>1384</v>
      </c>
    </row>
    <row r="299" spans="1:4" x14ac:dyDescent="0.15">
      <c r="A299">
        <v>298</v>
      </c>
      <c r="B299" t="s">
        <v>1360</v>
      </c>
      <c r="C299" t="s">
        <v>1385</v>
      </c>
      <c r="D299" t="s">
        <v>1386</v>
      </c>
    </row>
    <row r="300" spans="1:4" x14ac:dyDescent="0.15">
      <c r="A300">
        <v>299</v>
      </c>
      <c r="B300" t="s">
        <v>1360</v>
      </c>
      <c r="C300" t="s">
        <v>1387</v>
      </c>
      <c r="D300" t="s">
        <v>1388</v>
      </c>
    </row>
    <row r="301" spans="1:4" x14ac:dyDescent="0.15">
      <c r="A301">
        <v>300</v>
      </c>
      <c r="B301" t="s">
        <v>1360</v>
      </c>
      <c r="C301" t="s">
        <v>1389</v>
      </c>
      <c r="D301" t="s">
        <v>1390</v>
      </c>
    </row>
    <row r="302" spans="1:4" x14ac:dyDescent="0.15">
      <c r="A302">
        <v>301</v>
      </c>
      <c r="B302" t="s">
        <v>1360</v>
      </c>
      <c r="C302" t="s">
        <v>1360</v>
      </c>
      <c r="D302" t="s">
        <v>1361</v>
      </c>
    </row>
    <row r="303" spans="1:4" x14ac:dyDescent="0.15">
      <c r="A303">
        <v>302</v>
      </c>
      <c r="B303" t="s">
        <v>1391</v>
      </c>
      <c r="C303" t="s">
        <v>1393</v>
      </c>
      <c r="D303" t="s">
        <v>1394</v>
      </c>
    </row>
    <row r="304" spans="1:4" x14ac:dyDescent="0.15">
      <c r="A304">
        <v>303</v>
      </c>
      <c r="B304" t="s">
        <v>1391</v>
      </c>
      <c r="C304" t="s">
        <v>1395</v>
      </c>
      <c r="D304" t="s">
        <v>1396</v>
      </c>
    </row>
    <row r="305" spans="1:4" x14ac:dyDescent="0.15">
      <c r="A305">
        <v>304</v>
      </c>
      <c r="B305" t="s">
        <v>1391</v>
      </c>
      <c r="C305" t="s">
        <v>893</v>
      </c>
      <c r="D305" t="s">
        <v>1397</v>
      </c>
    </row>
    <row r="306" spans="1:4" x14ac:dyDescent="0.15">
      <c r="A306">
        <v>305</v>
      </c>
      <c r="B306" t="s">
        <v>1391</v>
      </c>
      <c r="C306" t="s">
        <v>1398</v>
      </c>
      <c r="D306" t="s">
        <v>1399</v>
      </c>
    </row>
    <row r="307" spans="1:4" x14ac:dyDescent="0.15">
      <c r="A307">
        <v>306</v>
      </c>
      <c r="B307" t="s">
        <v>1391</v>
      </c>
      <c r="C307" t="s">
        <v>1400</v>
      </c>
      <c r="D307" t="s">
        <v>1401</v>
      </c>
    </row>
    <row r="308" spans="1:4" x14ac:dyDescent="0.15">
      <c r="A308">
        <v>307</v>
      </c>
      <c r="B308" t="s">
        <v>1391</v>
      </c>
      <c r="C308" t="s">
        <v>1402</v>
      </c>
      <c r="D308" t="s">
        <v>1403</v>
      </c>
    </row>
    <row r="309" spans="1:4" x14ac:dyDescent="0.15">
      <c r="A309">
        <v>308</v>
      </c>
      <c r="B309" t="s">
        <v>1391</v>
      </c>
      <c r="C309" t="s">
        <v>1404</v>
      </c>
      <c r="D309" t="s">
        <v>1405</v>
      </c>
    </row>
    <row r="310" spans="1:4" x14ac:dyDescent="0.15">
      <c r="A310">
        <v>309</v>
      </c>
      <c r="B310" t="s">
        <v>1391</v>
      </c>
      <c r="C310" t="s">
        <v>1406</v>
      </c>
      <c r="D310" t="s">
        <v>1407</v>
      </c>
    </row>
    <row r="311" spans="1:4" x14ac:dyDescent="0.15">
      <c r="A311">
        <v>310</v>
      </c>
      <c r="B311" t="s">
        <v>1391</v>
      </c>
      <c r="C311" t="s">
        <v>1183</v>
      </c>
      <c r="D311" t="s">
        <v>1408</v>
      </c>
    </row>
    <row r="312" spans="1:4" x14ac:dyDescent="0.15">
      <c r="A312">
        <v>311</v>
      </c>
      <c r="B312" t="s">
        <v>1391</v>
      </c>
      <c r="C312" t="s">
        <v>1185</v>
      </c>
      <c r="D312" t="s">
        <v>1409</v>
      </c>
    </row>
    <row r="313" spans="1:4" x14ac:dyDescent="0.15">
      <c r="A313">
        <v>312</v>
      </c>
      <c r="B313" t="s">
        <v>1391</v>
      </c>
      <c r="C313" t="s">
        <v>1410</v>
      </c>
      <c r="D313" t="s">
        <v>1411</v>
      </c>
    </row>
    <row r="314" spans="1:4" x14ac:dyDescent="0.15">
      <c r="A314">
        <v>313</v>
      </c>
      <c r="B314" t="s">
        <v>1391</v>
      </c>
      <c r="C314" t="s">
        <v>1412</v>
      </c>
      <c r="D314" t="s">
        <v>1413</v>
      </c>
    </row>
    <row r="315" spans="1:4" x14ac:dyDescent="0.15">
      <c r="A315">
        <v>314</v>
      </c>
      <c r="B315" t="s">
        <v>1391</v>
      </c>
      <c r="C315" t="s">
        <v>1414</v>
      </c>
      <c r="D315" t="s">
        <v>1415</v>
      </c>
    </row>
    <row r="316" spans="1:4" x14ac:dyDescent="0.15">
      <c r="A316">
        <v>315</v>
      </c>
      <c r="B316" t="s">
        <v>1391</v>
      </c>
      <c r="C316" t="s">
        <v>1391</v>
      </c>
      <c r="D316" t="s">
        <v>1392</v>
      </c>
    </row>
    <row r="317" spans="1:4" x14ac:dyDescent="0.15">
      <c r="A317">
        <v>316</v>
      </c>
      <c r="B317" t="s">
        <v>1391</v>
      </c>
      <c r="C317" t="s">
        <v>1416</v>
      </c>
      <c r="D317" t="s">
        <v>1417</v>
      </c>
    </row>
    <row r="318" spans="1:4" x14ac:dyDescent="0.15">
      <c r="A318">
        <v>317</v>
      </c>
      <c r="B318" t="s">
        <v>1418</v>
      </c>
      <c r="C318" t="s">
        <v>1418</v>
      </c>
      <c r="D318" t="s">
        <v>1419</v>
      </c>
    </row>
    <row r="319" spans="1:4" x14ac:dyDescent="0.15">
      <c r="A319">
        <v>318</v>
      </c>
      <c r="B319" t="s">
        <v>1420</v>
      </c>
      <c r="C319" t="s">
        <v>1420</v>
      </c>
      <c r="D319" t="s">
        <v>1421</v>
      </c>
    </row>
    <row r="320" spans="1:4" x14ac:dyDescent="0.15">
      <c r="A320">
        <v>319</v>
      </c>
      <c r="B320" t="s">
        <v>1422</v>
      </c>
      <c r="C320" t="s">
        <v>1422</v>
      </c>
      <c r="D320" t="s">
        <v>1423</v>
      </c>
    </row>
    <row r="321" spans="1:4" x14ac:dyDescent="0.15">
      <c r="A321">
        <v>320</v>
      </c>
      <c r="B321" t="s">
        <v>1424</v>
      </c>
      <c r="C321" t="s">
        <v>1424</v>
      </c>
      <c r="D321" t="s">
        <v>1425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46" sqref="F4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4.71093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3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0"/>
      <c r="G1" s="24"/>
      <c r="I1" s="113"/>
    </row>
    <row r="2" spans="1:9" s="23" customFormat="1" ht="12" hidden="1" customHeight="1" x14ac:dyDescent="0.15">
      <c r="A2" s="21"/>
      <c r="B2" s="22"/>
      <c r="G2" s="24"/>
      <c r="I2" s="113"/>
    </row>
    <row r="3" spans="1:9" hidden="1" x14ac:dyDescent="0.15"/>
    <row r="4" spans="1:9" x14ac:dyDescent="0.15">
      <c r="D4" s="27"/>
      <c r="E4" s="28"/>
      <c r="F4" s="29" t="str">
        <f>version</f>
        <v>Версия 1.0.2</v>
      </c>
    </row>
    <row r="5" spans="1:9" ht="23.25" customHeight="1" x14ac:dyDescent="0.15">
      <c r="D5" s="32"/>
      <c r="E5" s="361" t="s">
        <v>438</v>
      </c>
      <c r="F5" s="361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2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0" t="s">
        <v>439</v>
      </c>
      <c r="F9" s="112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0" t="s">
        <v>440</v>
      </c>
      <c r="F11" s="170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0" t="s">
        <v>441</v>
      </c>
      <c r="F13" s="170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3" t="s">
        <v>442</v>
      </c>
      <c r="F15" s="262" t="s">
        <v>1426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3" t="s">
        <v>443</v>
      </c>
      <c r="F17" s="176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27.75" customHeight="1" x14ac:dyDescent="0.15">
      <c r="A19" s="36"/>
      <c r="D19" s="37"/>
      <c r="E19" s="93" t="s">
        <v>465</v>
      </c>
      <c r="F19" s="320" t="s">
        <v>32</v>
      </c>
      <c r="G19" s="39"/>
    </row>
    <row r="20" spans="1:7" ht="3.75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3" t="s">
        <v>270</v>
      </c>
      <c r="F21" s="262" t="s">
        <v>1426</v>
      </c>
      <c r="G21" s="39"/>
    </row>
    <row r="22" spans="1:7" ht="4.5" customHeight="1" x14ac:dyDescent="0.15">
      <c r="A22" s="36"/>
      <c r="D22" s="37"/>
      <c r="E22" s="93"/>
      <c r="F22" s="182"/>
      <c r="G22" s="39"/>
    </row>
    <row r="23" spans="1:7" ht="19.5" hidden="1" customHeight="1" x14ac:dyDescent="0.15">
      <c r="A23" s="36"/>
      <c r="D23" s="37"/>
      <c r="E23" s="93"/>
      <c r="F23" s="181"/>
      <c r="G23" s="39"/>
    </row>
    <row r="24" spans="1:7" ht="22.5" hidden="1" customHeight="1" x14ac:dyDescent="0.15">
      <c r="A24" s="36"/>
      <c r="D24" s="37"/>
      <c r="E24" s="93"/>
      <c r="F24" s="109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0"/>
      <c r="F26" s="177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1"/>
      <c r="G28" s="39"/>
    </row>
    <row r="29" spans="1:7" ht="19.5" hidden="1" x14ac:dyDescent="0.15">
      <c r="D29" s="32"/>
      <c r="E29" s="60"/>
      <c r="F29" s="177"/>
      <c r="G29" s="39"/>
    </row>
    <row r="30" spans="1:7" ht="19.5" hidden="1" x14ac:dyDescent="0.15">
      <c r="D30" s="32"/>
      <c r="E30" s="93"/>
      <c r="F30" s="177"/>
      <c r="G30" s="27"/>
    </row>
    <row r="31" spans="1:7" hidden="1" x14ac:dyDescent="0.15">
      <c r="A31" s="36"/>
      <c r="D31" s="37"/>
      <c r="E31" s="34"/>
      <c r="F31" s="38"/>
      <c r="G31" s="39"/>
    </row>
    <row r="32" spans="1:7" ht="33.75" x14ac:dyDescent="0.15">
      <c r="D32" s="32"/>
      <c r="E32" s="60" t="s">
        <v>122</v>
      </c>
      <c r="F32" s="170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4" t="s">
        <v>444</v>
      </c>
      <c r="F34" s="51" t="s">
        <v>673</v>
      </c>
      <c r="G34" s="40"/>
      <c r="J34" s="49"/>
    </row>
    <row r="35" spans="1:10" ht="19.5" x14ac:dyDescent="0.15">
      <c r="C35" s="41"/>
      <c r="D35" s="42"/>
      <c r="E35" s="94" t="s">
        <v>153</v>
      </c>
      <c r="F35" s="109"/>
      <c r="G35" s="40"/>
      <c r="J35" s="49"/>
    </row>
    <row r="36" spans="1:10" ht="19.5" x14ac:dyDescent="0.15">
      <c r="C36" s="41"/>
      <c r="D36" s="42"/>
      <c r="E36" s="43" t="s">
        <v>10</v>
      </c>
      <c r="F36" s="51" t="s">
        <v>674</v>
      </c>
      <c r="G36" s="40"/>
      <c r="J36" s="49"/>
    </row>
    <row r="37" spans="1:10" ht="19.5" x14ac:dyDescent="0.15">
      <c r="C37" s="41"/>
      <c r="D37" s="42"/>
      <c r="E37" s="43" t="s">
        <v>11</v>
      </c>
      <c r="F37" s="51" t="s">
        <v>596</v>
      </c>
      <c r="G37" s="40"/>
      <c r="H37" s="44"/>
      <c r="J37" s="49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0" t="s">
        <v>419</v>
      </c>
      <c r="F39" s="303" t="s">
        <v>1428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0" t="s">
        <v>420</v>
      </c>
      <c r="F41" s="176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1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09"/>
      <c r="G45" s="39"/>
    </row>
    <row r="46" spans="1:10" ht="19.5" x14ac:dyDescent="0.15">
      <c r="A46" s="46"/>
      <c r="B46" s="47"/>
      <c r="D46" s="48"/>
      <c r="E46" s="45" t="s">
        <v>27</v>
      </c>
      <c r="F46" s="303" t="s">
        <v>1429</v>
      </c>
      <c r="G46" s="39"/>
    </row>
    <row r="47" spans="1:10" ht="3.75" customHeight="1" x14ac:dyDescent="0.15">
      <c r="D47" s="32"/>
      <c r="E47" s="34"/>
      <c r="F47" s="59"/>
      <c r="G47" s="27"/>
    </row>
    <row r="48" spans="1:10" ht="20.100000000000001" hidden="1" customHeight="1" x14ac:dyDescent="0.15">
      <c r="A48" s="46"/>
      <c r="D48" s="27"/>
      <c r="F48" s="61" t="s">
        <v>124</v>
      </c>
      <c r="G48" s="39"/>
    </row>
    <row r="49" spans="1:7" ht="22.5" x14ac:dyDescent="0.15">
      <c r="A49" s="46"/>
      <c r="B49" s="47"/>
      <c r="D49" s="48"/>
      <c r="E49" s="62" t="s">
        <v>551</v>
      </c>
      <c r="F49" s="303" t="s">
        <v>1430</v>
      </c>
      <c r="G49" s="39"/>
    </row>
    <row r="50" spans="1:7" ht="19.5" hidden="1" x14ac:dyDescent="0.15">
      <c r="A50" s="46"/>
      <c r="B50" s="47"/>
      <c r="D50" s="48"/>
      <c r="E50" s="62" t="s">
        <v>39</v>
      </c>
      <c r="F50" s="109"/>
      <c r="G50" s="39"/>
    </row>
    <row r="51" spans="1:7" ht="19.5" hidden="1" x14ac:dyDescent="0.15">
      <c r="A51" s="46"/>
      <c r="B51" s="47"/>
      <c r="D51" s="48"/>
      <c r="E51" s="62" t="s">
        <v>123</v>
      </c>
      <c r="F51" s="109"/>
      <c r="G51" s="39"/>
    </row>
    <row r="52" spans="1:7" ht="13.5" customHeight="1" x14ac:dyDescent="0.15">
      <c r="D52" s="32"/>
      <c r="E52" s="34"/>
      <c r="F52" s="59"/>
      <c r="G52" s="27"/>
    </row>
    <row r="53" spans="1:7" ht="20.100000000000001" hidden="1" customHeight="1" x14ac:dyDescent="0.15">
      <c r="A53" s="46"/>
      <c r="D53" s="27"/>
      <c r="F53" s="61" t="s">
        <v>125</v>
      </c>
      <c r="G53" s="39"/>
    </row>
    <row r="54" spans="1:7" ht="19.5" hidden="1" x14ac:dyDescent="0.15">
      <c r="A54" s="46"/>
      <c r="B54" s="47"/>
      <c r="D54" s="48"/>
      <c r="E54" s="62" t="s">
        <v>38</v>
      </c>
      <c r="F54" s="109"/>
      <c r="G54" s="39"/>
    </row>
    <row r="55" spans="1:7" ht="19.5" hidden="1" x14ac:dyDescent="0.15">
      <c r="A55" s="46"/>
      <c r="B55" s="47"/>
      <c r="D55" s="48"/>
      <c r="E55" s="62" t="s">
        <v>123</v>
      </c>
      <c r="F55" s="109"/>
      <c r="G55" s="39"/>
    </row>
    <row r="56" spans="1:7" ht="13.5" hidden="1" customHeight="1" x14ac:dyDescent="0.15">
      <c r="D56" s="32"/>
      <c r="E56" s="34"/>
      <c r="F56" s="59"/>
      <c r="G56" s="27"/>
    </row>
    <row r="57" spans="1:7" ht="20.100000000000001" hidden="1" customHeight="1" x14ac:dyDescent="0.15">
      <c r="A57" s="46"/>
      <c r="D57" s="27"/>
      <c r="F57" s="61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09"/>
      <c r="G58" s="39"/>
    </row>
    <row r="59" spans="1:7" ht="19.5" hidden="1" x14ac:dyDescent="0.15">
      <c r="A59" s="46"/>
      <c r="B59" s="47"/>
      <c r="D59" s="48"/>
      <c r="E59" s="45" t="s">
        <v>39</v>
      </c>
      <c r="F59" s="109"/>
      <c r="G59" s="39"/>
    </row>
    <row r="60" spans="1:7" ht="19.5" hidden="1" x14ac:dyDescent="0.15">
      <c r="A60" s="46"/>
      <c r="B60" s="47"/>
      <c r="D60" s="48"/>
      <c r="E60" s="62" t="s">
        <v>123</v>
      </c>
      <c r="F60" s="109"/>
      <c r="G60" s="39"/>
    </row>
    <row r="61" spans="1:7" ht="19.5" hidden="1" x14ac:dyDescent="0.15">
      <c r="A61" s="46"/>
      <c r="B61" s="47"/>
      <c r="D61" s="48"/>
      <c r="E61" s="45" t="s">
        <v>40</v>
      </c>
      <c r="F61" s="109"/>
      <c r="G61" s="39"/>
    </row>
    <row r="62" spans="1:7" hidden="1" x14ac:dyDescent="0.15"/>
    <row r="63" spans="1:7" hidden="1" x14ac:dyDescent="0.15"/>
    <row r="65" spans="1:12" ht="78.75" customHeight="1" x14ac:dyDescent="0.15">
      <c r="D65" s="276">
        <v>1</v>
      </c>
      <c r="E65" s="359" t="s">
        <v>571</v>
      </c>
      <c r="F65" s="359"/>
      <c r="G65" s="359"/>
      <c r="H65" s="359"/>
      <c r="I65" s="359"/>
      <c r="J65" s="359"/>
      <c r="K65" s="359"/>
      <c r="L65" s="359"/>
    </row>
    <row r="66" spans="1:12" ht="75" customHeight="1" x14ac:dyDescent="0.15">
      <c r="D66" s="276">
        <v>2</v>
      </c>
      <c r="E66" s="359" t="s">
        <v>572</v>
      </c>
      <c r="F66" s="359"/>
      <c r="G66" s="359"/>
      <c r="H66" s="359"/>
      <c r="I66" s="359"/>
      <c r="J66" s="359"/>
      <c r="K66" s="359"/>
      <c r="L66" s="359"/>
    </row>
    <row r="67" spans="1:12" ht="66" customHeight="1" x14ac:dyDescent="0.15">
      <c r="D67" s="276">
        <v>3</v>
      </c>
      <c r="E67" s="359" t="s">
        <v>436</v>
      </c>
      <c r="F67" s="359"/>
      <c r="G67" s="359"/>
      <c r="H67" s="359"/>
      <c r="I67" s="359"/>
      <c r="J67" s="359"/>
      <c r="K67" s="359"/>
      <c r="L67" s="359"/>
    </row>
    <row r="68" spans="1:12" ht="33" customHeight="1" x14ac:dyDescent="0.15">
      <c r="D68" s="276">
        <v>4</v>
      </c>
      <c r="E68" s="359" t="s">
        <v>579</v>
      </c>
      <c r="F68" s="359"/>
      <c r="G68" s="359"/>
      <c r="H68" s="359"/>
      <c r="I68" s="359"/>
      <c r="J68" s="359"/>
      <c r="K68" s="359"/>
      <c r="L68" s="359"/>
    </row>
    <row r="69" spans="1:12" ht="12" customHeight="1" x14ac:dyDescent="0.15">
      <c r="D69" s="276">
        <v>5</v>
      </c>
      <c r="E69" s="359" t="s">
        <v>573</v>
      </c>
      <c r="F69" s="359"/>
      <c r="G69" s="359"/>
      <c r="H69" s="359"/>
      <c r="I69" s="359"/>
      <c r="J69" s="359"/>
      <c r="K69" s="359"/>
      <c r="L69" s="359"/>
    </row>
    <row r="70" spans="1:12" ht="44.25" customHeight="1" x14ac:dyDescent="0.15">
      <c r="D70" s="276">
        <v>6</v>
      </c>
      <c r="E70" s="359" t="s">
        <v>437</v>
      </c>
      <c r="F70" s="359"/>
      <c r="G70" s="359"/>
      <c r="H70" s="359"/>
      <c r="I70" s="359"/>
      <c r="J70" s="359"/>
      <c r="K70" s="359"/>
      <c r="L70" s="359"/>
    </row>
    <row r="71" spans="1:12" ht="56.25" customHeight="1" x14ac:dyDescent="0.15">
      <c r="D71" s="276">
        <v>7</v>
      </c>
      <c r="E71" s="359" t="s">
        <v>574</v>
      </c>
      <c r="F71" s="359"/>
      <c r="G71" s="359"/>
      <c r="H71" s="359"/>
      <c r="I71" s="359"/>
      <c r="J71" s="359"/>
      <c r="K71" s="359"/>
      <c r="L71" s="359"/>
    </row>
    <row r="72" spans="1:12" s="281" customFormat="1" ht="55.9" customHeight="1" x14ac:dyDescent="0.15">
      <c r="A72" s="277"/>
      <c r="B72" s="278"/>
      <c r="C72" s="279"/>
      <c r="D72" s="280"/>
      <c r="E72" s="360" t="s">
        <v>575</v>
      </c>
      <c r="F72" s="360"/>
      <c r="G72" s="360"/>
      <c r="H72" s="360"/>
      <c r="I72" s="360"/>
      <c r="J72" s="360"/>
      <c r="K72" s="360"/>
      <c r="L72" s="360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6"/>
  <sheetViews>
    <sheetView showGridLines="0" topLeftCell="C3" zoomScaleNormal="100" workbookViewId="0">
      <selection activeCell="E25" sqref="E25"/>
    </sheetView>
  </sheetViews>
  <sheetFormatPr defaultColWidth="10.5703125" defaultRowHeight="14.25" x14ac:dyDescent="0.15"/>
  <cols>
    <col min="1" max="1" width="9.140625" style="81" hidden="1" customWidth="1"/>
    <col min="2" max="2" width="9.140625" style="53" hidden="1" customWidth="1"/>
    <col min="3" max="3" width="3.7109375" style="87" customWidth="1"/>
    <col min="4" max="4" width="6.28515625" style="53" bestFit="1" customWidth="1"/>
    <col min="5" max="5" width="30.7109375" style="53" customWidth="1"/>
    <col min="6" max="6" width="3.7109375" style="53" customWidth="1"/>
    <col min="7" max="7" width="6.28515625" style="53" bestFit="1" customWidth="1"/>
    <col min="8" max="8" width="31.5703125" style="53" customWidth="1"/>
    <col min="9" max="9" width="10.42578125" style="53" customWidth="1"/>
    <col min="10" max="10" width="18.140625" style="53" hidden="1" customWidth="1"/>
    <col min="11" max="11" width="16.42578125" style="53" customWidth="1"/>
    <col min="12" max="12" width="6.28515625" style="53" hidden="1" customWidth="1"/>
    <col min="13" max="13" width="21.5703125" style="53" hidden="1" customWidth="1"/>
    <col min="14" max="14" width="24.5703125" style="53" hidden="1" customWidth="1"/>
    <col min="15" max="15" width="7.5703125" style="95" hidden="1" customWidth="1"/>
    <col min="16" max="16" width="10.5703125" style="53" hidden="1" customWidth="1"/>
    <col min="17" max="16384" width="10.5703125" style="53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5"/>
      <c r="D3" s="54"/>
      <c r="E3" s="54"/>
      <c r="F3" s="54"/>
      <c r="G3" s="54"/>
      <c r="H3" s="54"/>
      <c r="I3" s="174"/>
      <c r="J3" s="55"/>
      <c r="K3" s="55"/>
      <c r="L3" s="55"/>
      <c r="M3" s="55"/>
      <c r="N3" s="55"/>
    </row>
    <row r="4" spans="1:16" ht="20.25" customHeight="1" x14ac:dyDescent="0.15">
      <c r="C4" s="85"/>
      <c r="D4" s="370" t="s">
        <v>447</v>
      </c>
      <c r="E4" s="370"/>
      <c r="F4" s="370"/>
      <c r="G4" s="370"/>
      <c r="H4" s="370"/>
      <c r="I4" s="370"/>
      <c r="J4" s="154"/>
      <c r="K4" s="154"/>
      <c r="L4" s="154"/>
      <c r="M4" s="154"/>
      <c r="N4" s="154"/>
    </row>
    <row r="5" spans="1:16" ht="19.5" customHeight="1" x14ac:dyDescent="0.15">
      <c r="C5" s="85"/>
      <c r="D5" s="371" t="str">
        <f>IF(org=0,"Не определено",org)</f>
        <v>ООО "Тюмень Водоканал"</v>
      </c>
      <c r="E5" s="371"/>
      <c r="F5" s="371"/>
      <c r="G5" s="371"/>
      <c r="H5" s="371"/>
      <c r="I5" s="371"/>
      <c r="J5" s="155"/>
      <c r="K5" s="155"/>
      <c r="L5" s="155"/>
      <c r="M5" s="155"/>
      <c r="N5" s="155"/>
    </row>
    <row r="6" spans="1:16" ht="3" customHeight="1" x14ac:dyDescent="0.15">
      <c r="C6" s="85"/>
      <c r="D6" s="54"/>
      <c r="E6" s="58"/>
      <c r="F6" s="58"/>
      <c r="G6" s="58"/>
      <c r="H6" s="58"/>
      <c r="I6" s="57"/>
      <c r="J6" s="57"/>
      <c r="K6" s="57"/>
      <c r="L6" s="57"/>
      <c r="M6" s="57"/>
      <c r="N6" s="57"/>
    </row>
    <row r="7" spans="1:16" ht="62.25" customHeight="1" thickBot="1" x14ac:dyDescent="0.2">
      <c r="C7" s="85"/>
      <c r="D7" s="96" t="s">
        <v>44</v>
      </c>
      <c r="E7" s="97" t="s">
        <v>158</v>
      </c>
      <c r="F7" s="97"/>
      <c r="G7" s="98" t="s">
        <v>44</v>
      </c>
      <c r="H7" s="97" t="s">
        <v>160</v>
      </c>
      <c r="I7" s="99" t="s">
        <v>159</v>
      </c>
      <c r="J7" s="161" t="s">
        <v>448</v>
      </c>
      <c r="K7" s="161" t="s">
        <v>271</v>
      </c>
      <c r="L7" s="98"/>
      <c r="M7" s="161"/>
      <c r="N7" s="162"/>
    </row>
    <row r="8" spans="1:16" ht="13.5" customHeight="1" thickTop="1" x14ac:dyDescent="0.15">
      <c r="C8" s="85"/>
      <c r="D8" s="63" t="s">
        <v>45</v>
      </c>
      <c r="E8" s="63" t="s">
        <v>5</v>
      </c>
      <c r="F8" s="167"/>
      <c r="G8" s="63" t="s">
        <v>6</v>
      </c>
      <c r="H8" s="63" t="s">
        <v>7</v>
      </c>
      <c r="I8" s="63" t="s">
        <v>21</v>
      </c>
      <c r="J8" s="63" t="s">
        <v>22</v>
      </c>
      <c r="K8" s="63" t="s">
        <v>133</v>
      </c>
      <c r="L8" s="63"/>
      <c r="M8" s="63"/>
      <c r="N8" s="63"/>
    </row>
    <row r="9" spans="1:16" ht="15" hidden="1" customHeight="1" x14ac:dyDescent="0.15">
      <c r="A9" s="53"/>
      <c r="C9" s="85"/>
      <c r="D9" s="100"/>
      <c r="E9" s="101"/>
      <c r="F9" s="168"/>
      <c r="G9" s="100"/>
      <c r="H9" s="101"/>
      <c r="I9" s="101"/>
      <c r="J9" s="101"/>
      <c r="K9" s="101"/>
      <c r="L9" s="101"/>
      <c r="M9" s="101"/>
      <c r="N9" s="101"/>
    </row>
    <row r="10" spans="1:16" ht="15" customHeight="1" x14ac:dyDescent="0.15">
      <c r="A10" s="53"/>
      <c r="C10" s="85" t="s">
        <v>418</v>
      </c>
      <c r="D10" s="372">
        <v>1</v>
      </c>
      <c r="E10" s="373" t="s">
        <v>1098</v>
      </c>
      <c r="F10" s="166"/>
      <c r="G10" s="372">
        <v>1</v>
      </c>
      <c r="H10" s="376" t="s">
        <v>1098</v>
      </c>
      <c r="I10" s="362" t="s">
        <v>1099</v>
      </c>
      <c r="J10" s="363"/>
      <c r="K10" s="364"/>
      <c r="L10" s="160"/>
      <c r="M10" s="101"/>
      <c r="N10" s="186"/>
      <c r="O10" s="53"/>
      <c r="P10" s="53">
        <v>53</v>
      </c>
    </row>
    <row r="11" spans="1:16" ht="15" customHeight="1" x14ac:dyDescent="0.15">
      <c r="A11" s="53"/>
      <c r="C11" s="85"/>
      <c r="D11" s="372"/>
      <c r="E11" s="374"/>
      <c r="F11" s="156"/>
      <c r="G11" s="372"/>
      <c r="H11" s="376"/>
      <c r="I11" s="362"/>
      <c r="J11" s="363"/>
      <c r="K11" s="365"/>
      <c r="L11" s="183"/>
      <c r="M11" s="366"/>
      <c r="N11" s="367"/>
      <c r="O11" s="53"/>
    </row>
    <row r="12" spans="1:16" ht="15" customHeight="1" x14ac:dyDescent="0.15">
      <c r="A12" s="53"/>
      <c r="C12" s="85"/>
      <c r="D12" s="372"/>
      <c r="E12" s="375"/>
      <c r="F12" s="163"/>
      <c r="G12" s="157"/>
      <c r="H12" s="144" t="s">
        <v>174</v>
      </c>
      <c r="I12" s="158"/>
      <c r="J12" s="158"/>
      <c r="K12" s="158"/>
      <c r="L12" s="184"/>
      <c r="M12" s="184"/>
      <c r="N12" s="185"/>
      <c r="O12" s="187"/>
    </row>
    <row r="13" spans="1:16" ht="15" customHeight="1" x14ac:dyDescent="0.15">
      <c r="A13" s="53"/>
      <c r="C13" s="85"/>
      <c r="D13" s="147"/>
      <c r="E13" s="165" t="s">
        <v>179</v>
      </c>
      <c r="F13" s="148"/>
      <c r="G13" s="148"/>
      <c r="H13" s="148"/>
      <c r="I13" s="148"/>
      <c r="J13" s="148"/>
      <c r="K13" s="149"/>
      <c r="L13" s="148"/>
      <c r="M13" s="148"/>
      <c r="N13" s="149"/>
      <c r="O13" s="187"/>
    </row>
    <row r="14" spans="1:16" ht="3" customHeight="1" x14ac:dyDescent="0.15">
      <c r="A14" s="188"/>
      <c r="N14" s="95"/>
      <c r="O14" s="53"/>
    </row>
    <row r="15" spans="1:16" x14ac:dyDescent="0.15">
      <c r="D15" s="171"/>
      <c r="E15" s="368"/>
      <c r="F15" s="368"/>
      <c r="G15" s="368"/>
      <c r="H15" s="368"/>
      <c r="I15" s="368"/>
      <c r="J15" s="368"/>
      <c r="K15" s="368"/>
      <c r="L15" s="368"/>
      <c r="M15" s="368"/>
      <c r="N15" s="368"/>
    </row>
    <row r="16" spans="1:16" ht="46.5" customHeight="1" x14ac:dyDescent="0.15">
      <c r="C16" s="287">
        <v>4</v>
      </c>
      <c r="D16" s="369" t="s">
        <v>579</v>
      </c>
      <c r="E16" s="369"/>
      <c r="F16" s="369"/>
      <c r="G16" s="369"/>
      <c r="H16" s="369"/>
      <c r="I16" s="369"/>
      <c r="J16" s="369"/>
      <c r="K16" s="369"/>
    </row>
  </sheetData>
  <sheetProtection password="FA9C" sheet="1" objects="1" scenarios="1" formatColumns="0" formatRows="0"/>
  <mergeCells count="12"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5:N15"/>
    <mergeCell ref="D16:K16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0:I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K10:K11">
      <formula1>900</formula1>
    </dataValidation>
    <dataValidation allowBlank="1" showInputMessage="1" showErrorMessage="1" prompt="Изменение значения по двойному щелчоку левой кнопки мыши" sqref="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decimal" allowBlank="1" showErrorMessage="1" errorTitle="Ошибка" error="Допускается ввод только действительных чисел!" sqref="N10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workbookViewId="0"/>
  </sheetViews>
  <sheetFormatPr defaultRowHeight="11.25" x14ac:dyDescent="0.15"/>
  <sheetData>
    <row r="1" spans="1:1" x14ac:dyDescent="0.15">
      <c r="A1" t="s">
        <v>1098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20" sqref="F20"/>
    </sheetView>
  </sheetViews>
  <sheetFormatPr defaultRowHeight="11.25" x14ac:dyDescent="0.15"/>
  <cols>
    <col min="1" max="2" width="15" style="195" hidden="1" customWidth="1"/>
    <col min="3" max="3" width="4.140625" style="195" customWidth="1"/>
    <col min="4" max="4" width="9.28515625" style="196" customWidth="1"/>
    <col min="5" max="5" width="47" style="195" customWidth="1"/>
    <col min="6" max="6" width="64.42578125" style="195" customWidth="1"/>
    <col min="7" max="7" width="27" style="195" customWidth="1"/>
    <col min="8" max="10" width="9.140625" style="195"/>
    <col min="11" max="11" width="29.140625" style="195" customWidth="1"/>
    <col min="12" max="12" width="25.5703125" style="195" customWidth="1"/>
    <col min="13" max="14" width="3.7109375" style="195" customWidth="1"/>
    <col min="15" max="16384" width="9.140625" style="195"/>
  </cols>
  <sheetData>
    <row r="1" spans="1:7" hidden="1" x14ac:dyDescent="0.15"/>
    <row r="2" spans="1:7" hidden="1" x14ac:dyDescent="0.15"/>
    <row r="4" spans="1:7" ht="14.25" x14ac:dyDescent="0.15">
      <c r="D4" s="377" t="s">
        <v>459</v>
      </c>
      <c r="E4" s="378"/>
      <c r="F4" s="378"/>
      <c r="G4" s="379"/>
    </row>
    <row r="5" spans="1:7" ht="17.25" customHeight="1" x14ac:dyDescent="0.15">
      <c r="D5" s="380" t="str">
        <f>IF(org=0,"Не определено",org)</f>
        <v>ООО "Тюмень Водоканал"</v>
      </c>
      <c r="E5" s="381"/>
      <c r="F5" s="381"/>
      <c r="G5" s="382"/>
    </row>
    <row r="6" spans="1:7" ht="12" customHeight="1" x14ac:dyDescent="0.15">
      <c r="D6" s="383"/>
      <c r="E6" s="383"/>
      <c r="F6" s="383"/>
      <c r="G6" s="383"/>
    </row>
    <row r="7" spans="1:7" ht="33.75" hidden="1" customHeight="1" x14ac:dyDescent="0.15">
      <c r="A7" s="197"/>
      <c r="B7" s="197"/>
      <c r="C7" s="197"/>
      <c r="D7" s="243"/>
      <c r="E7" s="384" t="s">
        <v>296</v>
      </c>
      <c r="F7" s="384"/>
    </row>
    <row r="8" spans="1:7" x14ac:dyDescent="0.15">
      <c r="A8" s="197"/>
      <c r="B8" s="197"/>
      <c r="C8" s="197"/>
      <c r="D8" s="385" t="s">
        <v>44</v>
      </c>
      <c r="E8" s="386" t="s">
        <v>297</v>
      </c>
      <c r="F8" s="386" t="s">
        <v>298</v>
      </c>
      <c r="G8" s="386" t="s">
        <v>274</v>
      </c>
    </row>
    <row r="9" spans="1:7" ht="9.75" customHeight="1" x14ac:dyDescent="0.15">
      <c r="A9" s="197"/>
      <c r="B9" s="197"/>
      <c r="C9" s="197"/>
      <c r="D9" s="385"/>
      <c r="E9" s="386"/>
      <c r="F9" s="386"/>
      <c r="G9" s="386"/>
    </row>
    <row r="10" spans="1:7" ht="11.25" customHeight="1" x14ac:dyDescent="0.15">
      <c r="A10" s="197"/>
      <c r="B10" s="197"/>
      <c r="C10" s="197"/>
      <c r="D10" s="244">
        <v>1</v>
      </c>
      <c r="E10" s="244">
        <v>2</v>
      </c>
      <c r="F10" s="244">
        <v>3</v>
      </c>
      <c r="G10" s="244">
        <v>4</v>
      </c>
    </row>
    <row r="11" spans="1:7" ht="23.1" hidden="1" customHeight="1" x14ac:dyDescent="0.15">
      <c r="A11" s="197"/>
      <c r="B11" s="197"/>
      <c r="C11" s="197"/>
      <c r="D11" s="239"/>
      <c r="E11" s="240"/>
      <c r="F11" s="240"/>
      <c r="G11" s="240"/>
    </row>
    <row r="12" spans="1:7" ht="23.1" customHeight="1" x14ac:dyDescent="0.15">
      <c r="A12" s="197"/>
      <c r="B12" s="197"/>
      <c r="C12" s="197"/>
      <c r="D12" s="242" t="s">
        <v>45</v>
      </c>
      <c r="E12" s="241" t="s">
        <v>325</v>
      </c>
      <c r="F12" s="318" t="s">
        <v>1431</v>
      </c>
      <c r="G12" s="324" t="s">
        <v>1439</v>
      </c>
    </row>
    <row r="13" spans="1:7" ht="23.1" customHeight="1" x14ac:dyDescent="0.15">
      <c r="A13" s="197"/>
      <c r="B13" s="197"/>
      <c r="C13" s="197"/>
      <c r="D13" s="242" t="s">
        <v>5</v>
      </c>
      <c r="E13" s="241" t="s">
        <v>389</v>
      </c>
      <c r="F13" s="254" t="str">
        <f>IF(ruk_fio="","",ruk_fio)</f>
        <v>Галиуллин Мугаммир Файзуллович</v>
      </c>
      <c r="G13" s="324" t="s">
        <v>1439</v>
      </c>
    </row>
    <row r="14" spans="1:7" ht="23.1" customHeight="1" x14ac:dyDescent="0.15">
      <c r="A14" s="197"/>
      <c r="B14" s="197"/>
      <c r="C14" s="197"/>
      <c r="D14" s="242" t="s">
        <v>6</v>
      </c>
      <c r="E14" s="241" t="s">
        <v>421</v>
      </c>
      <c r="F14" s="254" t="str">
        <f>IF(vdet="","",vdet)</f>
        <v>1057200947253</v>
      </c>
      <c r="G14" s="324" t="s">
        <v>1439</v>
      </c>
    </row>
    <row r="15" spans="1:7" ht="23.1" customHeight="1" x14ac:dyDescent="0.15">
      <c r="A15" s="197"/>
      <c r="B15" s="197"/>
      <c r="C15" s="197"/>
      <c r="D15" s="242" t="s">
        <v>7</v>
      </c>
      <c r="E15" s="241" t="s">
        <v>390</v>
      </c>
      <c r="F15" s="169" t="s">
        <v>1432</v>
      </c>
      <c r="G15" s="324" t="s">
        <v>1439</v>
      </c>
    </row>
    <row r="16" spans="1:7" ht="48.75" customHeight="1" x14ac:dyDescent="0.15">
      <c r="A16" s="197"/>
      <c r="B16" s="197"/>
      <c r="C16" s="197"/>
      <c r="D16" s="242" t="s">
        <v>21</v>
      </c>
      <c r="E16" s="241" t="s">
        <v>391</v>
      </c>
      <c r="F16" s="318" t="s">
        <v>1433</v>
      </c>
      <c r="G16" s="324" t="s">
        <v>1439</v>
      </c>
    </row>
    <row r="17" spans="1:9" ht="23.1" customHeight="1" x14ac:dyDescent="0.15">
      <c r="A17" s="197"/>
      <c r="B17" s="197"/>
      <c r="C17" s="197"/>
      <c r="D17" s="242" t="s">
        <v>22</v>
      </c>
      <c r="E17" s="241" t="s">
        <v>392</v>
      </c>
      <c r="F17" s="254" t="str">
        <f>IF(mail="","",mail)</f>
        <v>625003, г.Тюмень, ул.30 лет Победы, 31</v>
      </c>
      <c r="G17" s="324" t="s">
        <v>1439</v>
      </c>
    </row>
    <row r="18" spans="1:9" ht="22.5" x14ac:dyDescent="0.15">
      <c r="A18" s="197"/>
      <c r="B18" s="197"/>
      <c r="C18" s="197"/>
      <c r="D18" s="242" t="s">
        <v>133</v>
      </c>
      <c r="E18" s="241" t="s">
        <v>393</v>
      </c>
      <c r="F18" s="318" t="s">
        <v>1429</v>
      </c>
      <c r="G18" s="324" t="s">
        <v>1439</v>
      </c>
    </row>
    <row r="19" spans="1:9" ht="23.1" customHeight="1" x14ac:dyDescent="0.15">
      <c r="A19" s="197"/>
      <c r="B19" s="197"/>
      <c r="C19" s="197"/>
      <c r="D19" s="242" t="s">
        <v>134</v>
      </c>
      <c r="E19" s="241" t="s">
        <v>394</v>
      </c>
      <c r="F19" s="318" t="s">
        <v>1434</v>
      </c>
      <c r="G19" s="324" t="s">
        <v>1439</v>
      </c>
    </row>
    <row r="20" spans="1:9" ht="24.75" customHeight="1" x14ac:dyDescent="0.15">
      <c r="A20" s="197"/>
      <c r="B20" s="197"/>
      <c r="C20" s="197"/>
      <c r="D20" s="242" t="s">
        <v>161</v>
      </c>
      <c r="E20" s="241" t="s">
        <v>395</v>
      </c>
      <c r="F20" s="318" t="s">
        <v>1441</v>
      </c>
      <c r="G20" s="324" t="s">
        <v>1439</v>
      </c>
    </row>
    <row r="21" spans="1:9" ht="24" customHeight="1" x14ac:dyDescent="0.15">
      <c r="A21" s="197"/>
      <c r="B21" s="197"/>
      <c r="C21" s="197"/>
      <c r="D21" s="242" t="s">
        <v>162</v>
      </c>
      <c r="E21" s="241" t="s">
        <v>299</v>
      </c>
      <c r="F21" s="323" t="s">
        <v>1435</v>
      </c>
      <c r="G21" s="324" t="s">
        <v>1439</v>
      </c>
    </row>
    <row r="22" spans="1:9" ht="13.5" hidden="1" customHeight="1" x14ac:dyDescent="0.15">
      <c r="A22" s="197"/>
      <c r="B22" s="197"/>
      <c r="C22" s="197"/>
      <c r="D22" s="293"/>
      <c r="E22" s="294"/>
      <c r="F22" s="295"/>
      <c r="G22" s="296"/>
    </row>
    <row r="23" spans="1:9" ht="25.5" customHeight="1" x14ac:dyDescent="0.15">
      <c r="A23" s="389">
        <v>11</v>
      </c>
      <c r="B23" s="197"/>
      <c r="C23" s="390"/>
      <c r="D23" s="317">
        <f>A23</f>
        <v>11</v>
      </c>
      <c r="E23" s="241" t="s">
        <v>396</v>
      </c>
      <c r="F23" s="170" t="s">
        <v>1436</v>
      </c>
      <c r="G23" s="324" t="s">
        <v>1438</v>
      </c>
    </row>
    <row r="24" spans="1:9" ht="25.5" customHeight="1" x14ac:dyDescent="0.15">
      <c r="A24" s="389"/>
      <c r="B24" s="197"/>
      <c r="C24" s="390"/>
      <c r="D24" s="317" t="str">
        <f>A23&amp;".1"</f>
        <v>11.1</v>
      </c>
      <c r="E24" s="226" t="s">
        <v>397</v>
      </c>
      <c r="F24" s="170" t="s">
        <v>1436</v>
      </c>
      <c r="G24" s="324" t="s">
        <v>1438</v>
      </c>
    </row>
    <row r="25" spans="1:9" ht="25.5" customHeight="1" x14ac:dyDescent="0.15">
      <c r="A25" s="389"/>
      <c r="B25" s="197"/>
      <c r="C25" s="390"/>
      <c r="D25" s="317" t="str">
        <f>A23&amp;".2"</f>
        <v>11.2</v>
      </c>
      <c r="E25" s="226" t="s">
        <v>398</v>
      </c>
      <c r="F25" s="170" t="s">
        <v>1436</v>
      </c>
      <c r="G25" s="324" t="s">
        <v>1438</v>
      </c>
    </row>
    <row r="26" spans="1:9" ht="25.5" customHeight="1" x14ac:dyDescent="0.15">
      <c r="A26" s="389"/>
      <c r="B26" s="197"/>
      <c r="C26" s="390"/>
      <c r="D26" s="317" t="str">
        <f>A23&amp;".3"</f>
        <v>11.3</v>
      </c>
      <c r="E26" s="226" t="s">
        <v>399</v>
      </c>
      <c r="F26" s="170" t="s">
        <v>1437</v>
      </c>
      <c r="G26" s="324" t="s">
        <v>1439</v>
      </c>
    </row>
    <row r="27" spans="1:9" ht="12.75" customHeight="1" x14ac:dyDescent="0.15">
      <c r="A27" s="197"/>
      <c r="B27" s="197"/>
      <c r="C27" s="197"/>
      <c r="D27" s="297"/>
      <c r="E27" s="294" t="s">
        <v>549</v>
      </c>
      <c r="F27" s="298"/>
      <c r="G27" s="299"/>
    </row>
    <row r="28" spans="1:9" x14ac:dyDescent="0.15">
      <c r="A28" s="197"/>
      <c r="B28" s="197"/>
      <c r="C28" s="197"/>
    </row>
    <row r="29" spans="1:9" s="205" customFormat="1" ht="22.5" customHeight="1" x14ac:dyDescent="0.15">
      <c r="A29" s="276"/>
      <c r="B29" s="178"/>
      <c r="C29" s="391">
        <v>7</v>
      </c>
      <c r="D29" s="392" t="s">
        <v>576</v>
      </c>
      <c r="E29" s="392"/>
      <c r="F29" s="392"/>
      <c r="G29" s="392"/>
      <c r="H29" s="178"/>
      <c r="I29" s="178"/>
    </row>
    <row r="30" spans="1:9" s="205" customFormat="1" ht="21.75" customHeight="1" x14ac:dyDescent="0.15">
      <c r="A30" s="202"/>
      <c r="B30" s="202"/>
      <c r="C30" s="391"/>
      <c r="D30" s="392"/>
      <c r="E30" s="392"/>
      <c r="F30" s="392"/>
      <c r="G30" s="392"/>
    </row>
    <row r="31" spans="1:9" x14ac:dyDescent="0.15">
      <c r="D31" s="203"/>
      <c r="E31" s="204"/>
      <c r="F31" s="204"/>
      <c r="G31" s="204"/>
    </row>
    <row r="32" spans="1:9" ht="27" customHeight="1" x14ac:dyDescent="0.15">
      <c r="D32" s="206"/>
      <c r="E32" s="387"/>
      <c r="F32" s="387"/>
      <c r="G32" s="387"/>
    </row>
    <row r="33" spans="4:7" x14ac:dyDescent="0.15">
      <c r="D33" s="203"/>
      <c r="E33" s="204"/>
      <c r="F33" s="204"/>
      <c r="G33" s="204"/>
    </row>
    <row r="34" spans="4:7" ht="39" customHeight="1" x14ac:dyDescent="0.15">
      <c r="D34" s="207"/>
      <c r="E34" s="388"/>
      <c r="F34" s="388"/>
      <c r="G34" s="388"/>
    </row>
    <row r="35" spans="4:7" ht="27" customHeight="1" x14ac:dyDescent="0.15">
      <c r="D35" s="207"/>
      <c r="E35" s="388"/>
      <c r="F35" s="388"/>
      <c r="G35" s="388"/>
    </row>
  </sheetData>
  <sheetProtection password="FA9C" sheet="1" objects="1" scenarios="1" formatColumns="0" formatRows="0"/>
  <mergeCells count="15">
    <mergeCell ref="E32:G32"/>
    <mergeCell ref="E34:G34"/>
    <mergeCell ref="E35:G35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5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8:F19 F12 F16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21">
      <formula1>900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3" sqref="M13"/>
    </sheetView>
  </sheetViews>
  <sheetFormatPr defaultColWidth="10.5703125" defaultRowHeight="14.25" x14ac:dyDescent="0.15"/>
  <cols>
    <col min="1" max="1" width="9.140625" style="81" hidden="1" customWidth="1"/>
    <col min="2" max="2" width="9.140625" style="53" hidden="1" customWidth="1"/>
    <col min="3" max="3" width="4.140625" style="87" customWidth="1"/>
    <col min="4" max="4" width="6.28515625" style="53" hidden="1" customWidth="1"/>
    <col min="5" max="5" width="30.7109375" style="53" hidden="1" customWidth="1"/>
    <col min="6" max="6" width="10.42578125" style="53" hidden="1" customWidth="1"/>
    <col min="7" max="7" width="18.140625" style="53" hidden="1" customWidth="1"/>
    <col min="8" max="8" width="5.85546875" style="53" customWidth="1"/>
    <col min="9" max="9" width="5.5703125" style="53" customWidth="1"/>
    <col min="10" max="10" width="23.140625" style="53" hidden="1" customWidth="1"/>
    <col min="11" max="11" width="32.42578125" style="53" customWidth="1"/>
    <col min="12" max="12" width="18.85546875" style="53" customWidth="1"/>
    <col min="13" max="13" width="19.28515625" style="53" customWidth="1"/>
    <col min="14" max="14" width="13" style="53" customWidth="1"/>
    <col min="15" max="15" width="15.28515625" style="53" customWidth="1"/>
    <col min="16" max="16" width="10.5703125" style="53" customWidth="1"/>
    <col min="17" max="17" width="16.5703125" style="53" customWidth="1"/>
    <col min="18" max="18" width="12.7109375" style="53" customWidth="1"/>
    <col min="19" max="19" width="13.5703125" style="53" customWidth="1"/>
    <col min="20" max="20" width="13.7109375" style="53" customWidth="1"/>
    <col min="21" max="21" width="15.42578125" style="53" customWidth="1"/>
    <col min="22" max="22" width="16.28515625" style="53" customWidth="1"/>
    <col min="23" max="23" width="32.28515625" style="53" customWidth="1"/>
    <col min="24" max="24" width="3.7109375" style="95" customWidth="1"/>
    <col min="25" max="27" width="10.5703125" style="53" hidden="1" customWidth="1"/>
    <col min="28" max="30" width="0" style="53" hidden="1" customWidth="1"/>
    <col min="31" max="16384" width="10.5703125" style="53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5"/>
      <c r="D3" s="54"/>
      <c r="E3" s="54"/>
      <c r="F3" s="17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4" ht="27" customHeight="1" x14ac:dyDescent="0.15">
      <c r="C4" s="85"/>
      <c r="D4" s="370" t="s">
        <v>466</v>
      </c>
      <c r="E4" s="370"/>
      <c r="F4" s="370"/>
      <c r="G4" s="370"/>
      <c r="H4" s="370"/>
      <c r="I4" s="370"/>
      <c r="J4" s="370"/>
      <c r="K4" s="370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</row>
    <row r="5" spans="1:24" ht="19.5" customHeight="1" x14ac:dyDescent="0.15">
      <c r="C5" s="85"/>
      <c r="D5" s="371" t="str">
        <f>IF(org=0,"Не определено",org)</f>
        <v>ООО "Тюмень Водоканал"</v>
      </c>
      <c r="E5" s="371"/>
      <c r="F5" s="371"/>
      <c r="G5" s="371"/>
      <c r="H5" s="371"/>
      <c r="I5" s="371"/>
      <c r="J5" s="371"/>
      <c r="K5" s="371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4" ht="3" customHeight="1" x14ac:dyDescent="0.15">
      <c r="C6" s="85"/>
      <c r="D6" s="58"/>
      <c r="E6" s="58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4" ht="14.25" customHeight="1" x14ac:dyDescent="0.15">
      <c r="C7" s="85"/>
      <c r="D7" s="414" t="s">
        <v>44</v>
      </c>
      <c r="E7" s="395" t="s">
        <v>158</v>
      </c>
      <c r="F7" s="264" t="s">
        <v>160</v>
      </c>
      <c r="G7" s="264" t="s">
        <v>160</v>
      </c>
      <c r="H7" s="402" t="s">
        <v>44</v>
      </c>
      <c r="I7" s="403"/>
      <c r="J7" s="395" t="s">
        <v>460</v>
      </c>
      <c r="K7" s="393" t="s">
        <v>461</v>
      </c>
      <c r="L7" s="410" t="s">
        <v>416</v>
      </c>
      <c r="M7" s="410"/>
      <c r="N7" s="410"/>
      <c r="O7" s="410"/>
      <c r="P7" s="410"/>
      <c r="Q7" s="400"/>
      <c r="R7" s="400"/>
      <c r="S7" s="400"/>
      <c r="T7" s="410"/>
      <c r="U7" s="410"/>
      <c r="V7" s="410"/>
      <c r="W7" s="393" t="s">
        <v>12</v>
      </c>
    </row>
    <row r="8" spans="1:24" ht="14.25" customHeight="1" x14ac:dyDescent="0.15">
      <c r="C8" s="85"/>
      <c r="D8" s="415"/>
      <c r="E8" s="399"/>
      <c r="F8" s="264"/>
      <c r="G8" s="264"/>
      <c r="H8" s="404"/>
      <c r="I8" s="405"/>
      <c r="J8" s="399"/>
      <c r="K8" s="393"/>
      <c r="L8" s="395" t="s">
        <v>333</v>
      </c>
      <c r="M8" s="399" t="s">
        <v>332</v>
      </c>
      <c r="N8" s="399" t="s">
        <v>433</v>
      </c>
      <c r="O8" s="400"/>
      <c r="P8" s="400"/>
      <c r="Q8" s="401"/>
      <c r="R8" s="399" t="s">
        <v>434</v>
      </c>
      <c r="S8" s="401"/>
      <c r="T8" s="395" t="s">
        <v>435</v>
      </c>
      <c r="U8" s="395"/>
      <c r="V8" s="395" t="s">
        <v>331</v>
      </c>
      <c r="W8" s="394"/>
    </row>
    <row r="9" spans="1:24" ht="48.75" customHeight="1" x14ac:dyDescent="0.15">
      <c r="C9" s="85"/>
      <c r="D9" s="416"/>
      <c r="E9" s="399"/>
      <c r="F9" s="264"/>
      <c r="G9" s="264"/>
      <c r="H9" s="406"/>
      <c r="I9" s="407"/>
      <c r="J9" s="399"/>
      <c r="K9" s="393"/>
      <c r="L9" s="395"/>
      <c r="M9" s="395"/>
      <c r="N9" s="274" t="s">
        <v>326</v>
      </c>
      <c r="O9" s="275" t="s">
        <v>327</v>
      </c>
      <c r="P9" s="275" t="s">
        <v>328</v>
      </c>
      <c r="Q9" s="263" t="s">
        <v>300</v>
      </c>
      <c r="R9" s="263" t="s">
        <v>329</v>
      </c>
      <c r="S9" s="273" t="s">
        <v>330</v>
      </c>
      <c r="T9" s="263" t="s">
        <v>417</v>
      </c>
      <c r="U9" s="263" t="s">
        <v>330</v>
      </c>
      <c r="V9" s="395"/>
      <c r="W9" s="394"/>
    </row>
    <row r="10" spans="1:24" ht="13.5" customHeight="1" x14ac:dyDescent="0.15">
      <c r="C10" s="85"/>
      <c r="D10" s="63" t="s">
        <v>45</v>
      </c>
      <c r="E10" s="63" t="s">
        <v>5</v>
      </c>
      <c r="F10" s="63"/>
      <c r="G10" s="63"/>
      <c r="H10" s="408" t="s">
        <v>6</v>
      </c>
      <c r="I10" s="408"/>
      <c r="J10" s="63" t="s">
        <v>7</v>
      </c>
      <c r="K10" s="63" t="s">
        <v>21</v>
      </c>
      <c r="L10" s="63" t="s">
        <v>22</v>
      </c>
      <c r="M10" s="63" t="s">
        <v>133</v>
      </c>
      <c r="N10" s="63" t="s">
        <v>134</v>
      </c>
      <c r="O10" s="63" t="s">
        <v>161</v>
      </c>
      <c r="P10" s="63" t="s">
        <v>162</v>
      </c>
      <c r="Q10" s="63" t="s">
        <v>163</v>
      </c>
      <c r="R10" s="63" t="s">
        <v>164</v>
      </c>
      <c r="S10" s="63" t="s">
        <v>165</v>
      </c>
      <c r="T10" s="63" t="s">
        <v>166</v>
      </c>
      <c r="U10" s="63" t="s">
        <v>167</v>
      </c>
      <c r="V10" s="63" t="s">
        <v>168</v>
      </c>
      <c r="W10" s="63" t="s">
        <v>169</v>
      </c>
    </row>
    <row r="11" spans="1:24" ht="15" hidden="1" customHeight="1" x14ac:dyDescent="0.15">
      <c r="A11" s="53"/>
      <c r="C11" s="85"/>
      <c r="D11" s="100"/>
      <c r="E11" s="101"/>
      <c r="F11" s="101"/>
      <c r="G11" s="101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</row>
    <row r="12" spans="1:24" ht="123.75" x14ac:dyDescent="0.15">
      <c r="A12" s="53"/>
      <c r="C12" s="85"/>
      <c r="D12" s="372">
        <v>1</v>
      </c>
      <c r="E12" s="396"/>
      <c r="F12" s="409"/>
      <c r="G12" s="411"/>
      <c r="H12" s="234"/>
      <c r="I12" s="160" t="s">
        <v>45</v>
      </c>
      <c r="J12" s="321"/>
      <c r="K12" s="307" t="s">
        <v>1440</v>
      </c>
      <c r="L12" s="259">
        <v>0</v>
      </c>
      <c r="M12" s="259">
        <v>2.1760000000000002</v>
      </c>
      <c r="N12" s="260">
        <v>0</v>
      </c>
      <c r="O12" s="259">
        <v>0</v>
      </c>
      <c r="P12" s="261" t="s">
        <v>388</v>
      </c>
      <c r="Q12" s="259">
        <v>0</v>
      </c>
      <c r="R12" s="260">
        <v>0</v>
      </c>
      <c r="S12" s="259">
        <v>0</v>
      </c>
      <c r="T12" s="260">
        <v>1</v>
      </c>
      <c r="U12" s="259">
        <v>3.44</v>
      </c>
      <c r="V12" s="260">
        <v>0</v>
      </c>
      <c r="W12" s="325" t="s">
        <v>1439</v>
      </c>
      <c r="X12" s="53"/>
    </row>
    <row r="13" spans="1:24" x14ac:dyDescent="0.15">
      <c r="A13" s="53"/>
      <c r="C13" s="85"/>
      <c r="D13" s="372"/>
      <c r="E13" s="397"/>
      <c r="F13" s="409"/>
      <c r="G13" s="412"/>
      <c r="H13" s="228"/>
      <c r="I13" s="233"/>
      <c r="J13" s="288"/>
      <c r="K13" s="288" t="s">
        <v>1427</v>
      </c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9"/>
      <c r="X13" s="53"/>
    </row>
    <row r="14" spans="1:24" hidden="1" x14ac:dyDescent="0.15">
      <c r="A14" s="53"/>
      <c r="C14" s="85"/>
      <c r="D14" s="157"/>
      <c r="E14" s="144" t="s">
        <v>179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9"/>
      <c r="X14" s="53"/>
    </row>
    <row r="15" spans="1:24" ht="3" customHeight="1" x14ac:dyDescent="0.15">
      <c r="A15" s="188"/>
      <c r="X15" s="53"/>
    </row>
    <row r="16" spans="1:24" x14ac:dyDescent="0.15"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</row>
    <row r="17" spans="1:44" ht="35.25" hidden="1" customHeight="1" x14ac:dyDescent="0.15">
      <c r="D17" s="398"/>
      <c r="E17" s="398"/>
      <c r="F17" s="398"/>
      <c r="G17" s="398"/>
      <c r="H17" s="398"/>
      <c r="I17" s="398"/>
      <c r="J17" s="398"/>
      <c r="K17" s="398"/>
      <c r="L17" s="398"/>
    </row>
    <row r="18" spans="1:44" ht="15.75" customHeight="1" x14ac:dyDescent="0.15">
      <c r="A18" s="188"/>
      <c r="C18" s="282">
        <v>8</v>
      </c>
      <c r="D18" s="369" t="s">
        <v>449</v>
      </c>
      <c r="E18" s="369"/>
      <c r="F18" s="369"/>
      <c r="G18" s="369"/>
      <c r="H18" s="369"/>
      <c r="I18" s="369"/>
      <c r="J18" s="369"/>
      <c r="K18" s="369"/>
      <c r="L18" s="369"/>
      <c r="M18" s="369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R18" s="95"/>
    </row>
    <row r="19" spans="1:44" ht="53.25" customHeight="1" x14ac:dyDescent="0.15">
      <c r="A19" s="188"/>
      <c r="C19" s="282">
        <v>9</v>
      </c>
      <c r="D19" s="413" t="s">
        <v>463</v>
      </c>
      <c r="E19" s="413"/>
      <c r="F19" s="413"/>
      <c r="G19" s="413"/>
      <c r="H19" s="413"/>
      <c r="I19" s="413"/>
      <c r="J19" s="413"/>
      <c r="K19" s="413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R19" s="95"/>
    </row>
  </sheetData>
  <sheetProtection password="FA9C" sheet="1" objects="1" scenarios="1" formatColumns="0" formatRows="0"/>
  <mergeCells count="24">
    <mergeCell ref="D5:K5"/>
    <mergeCell ref="D12:D13"/>
    <mergeCell ref="D16:W16"/>
    <mergeCell ref="V8:V9"/>
    <mergeCell ref="F12:F13"/>
    <mergeCell ref="L7:V7"/>
    <mergeCell ref="K7:K9"/>
    <mergeCell ref="G12:G13"/>
    <mergeCell ref="D4:K4"/>
    <mergeCell ref="D19:K19"/>
    <mergeCell ref="D7:D9"/>
    <mergeCell ref="E7:E9"/>
    <mergeCell ref="J7:J9"/>
    <mergeCell ref="D18:M18"/>
    <mergeCell ref="W7:W9"/>
    <mergeCell ref="T8:U8"/>
    <mergeCell ref="E12:E13"/>
    <mergeCell ref="D17:L17"/>
    <mergeCell ref="L8:L9"/>
    <mergeCell ref="M8:M9"/>
    <mergeCell ref="N8:Q8"/>
    <mergeCell ref="H7:I9"/>
    <mergeCell ref="R8:S8"/>
    <mergeCell ref="H10:I10"/>
  </mergeCells>
  <dataValidations count="6">
    <dataValidation type="decimal" allowBlank="1" showErrorMessage="1" errorTitle="Ошибка" error="Допускается ввод только неотрицательных чисел!" sqref="E11:W11 O12 Q12 L12:M12 S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R12 T12 V12 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176</vt:i4>
      </vt:variant>
    </vt:vector>
  </HeadingPairs>
  <TitlesOfParts>
    <vt:vector size="186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РИ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QUARTER</vt:lpstr>
      <vt:lpstr>REESTR_ORG_RANGE</vt:lpstr>
      <vt:lpstr>REESTR_VED_RANGE</vt:lpstr>
      <vt:lpstr>REGION</vt:lpstr>
      <vt:lpstr>region_name</vt:lpstr>
      <vt:lpstr>rejim_row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инофрмация о регулируемой организации</dc:title>
  <dc:subject>Общая инофрмация о регулируемой организации</dc:subject>
  <dc:creator>Infernus</dc:creator>
  <cp:lastModifiedBy>Савина Елена Сергеевна</cp:lastModifiedBy>
  <dcterms:created xsi:type="dcterms:W3CDTF">2014-08-18T08:57:48Z</dcterms:created>
  <dcterms:modified xsi:type="dcterms:W3CDTF">2021-07-19T04:38:16Z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1.0.2</vt:lpwstr>
  </property>
  <property fmtid="{D5CDD505-2E9C-101B-9397-08002B2CF9AE}" pid="3" name="TemplateOperationMode">
    <vt:i4>3</vt:i4>
  </property>
  <property fmtid="{D5CDD505-2E9C-101B-9397-08002B2CF9AE}" pid="4" name="Version">
    <vt:lpwstr>JKH.OPEN.INFO.ORG.WARM.570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